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X:\02サービス\サービス共通\04 自立支援協議会\05_就労部会\R6部会\05_ガイドブック\"/>
    </mc:Choice>
  </mc:AlternateContent>
  <xr:revisionPtr revIDLastSave="0" documentId="13_ncr:1_{C466775E-63A7-4AC4-88E9-C9FDA11CB75E}" xr6:coauthVersionLast="36" xr6:coauthVersionMax="36" xr10:uidLastSave="{00000000-0000-0000-0000-000000000000}"/>
  <bookViews>
    <workbookView xWindow="-105" yWindow="-105" windowWidth="19425" windowHeight="10305" activeTab="1" xr2:uid="{00000000-000D-0000-FFFF-FFFF00000000}"/>
  </bookViews>
  <sheets>
    <sheet name="一覧" sheetId="7" r:id="rId1"/>
    <sheet name="シート" sheetId="2" r:id="rId2"/>
  </sheets>
  <definedNames>
    <definedName name="_xlnm._FilterDatabase" localSheetId="0" hidden="1">一覧!$A$1:$AJ$86</definedName>
    <definedName name="_xlnm.Print_Area" localSheetId="1">シート!$A$1:$I$67</definedName>
    <definedName name="_xlnm.Print_Area" localSheetId="0">一覧[#All]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G6" i="2"/>
  <c r="G4" i="2"/>
  <c r="B8" i="2"/>
  <c r="B64" i="2" l="1"/>
  <c r="D12" i="2"/>
  <c r="G2" i="2" l="1"/>
  <c r="B61" i="2"/>
  <c r="B58" i="2"/>
  <c r="D56" i="2"/>
  <c r="D54" i="2"/>
  <c r="D52" i="2"/>
  <c r="D50" i="2"/>
  <c r="D48" i="2"/>
  <c r="D46" i="2"/>
  <c r="D44" i="2"/>
  <c r="D42" i="2"/>
  <c r="D40" i="2"/>
  <c r="D38" i="2"/>
  <c r="D36" i="2"/>
  <c r="D34" i="2"/>
  <c r="D32" i="2"/>
  <c r="D30" i="2"/>
  <c r="D28" i="2"/>
  <c r="D26" i="2"/>
  <c r="D24" i="2"/>
  <c r="D22" i="2"/>
  <c r="D20" i="2"/>
  <c r="D18" i="2"/>
  <c r="D16" i="2"/>
  <c r="D14" i="2"/>
  <c r="B10" i="2"/>
  <c r="B6" i="2"/>
  <c r="B4" i="2"/>
  <c r="B2" i="2"/>
</calcChain>
</file>

<file path=xl/sharedStrings.xml><?xml version="1.0" encoding="utf-8"?>
<sst xmlns="http://schemas.openxmlformats.org/spreadsheetml/2006/main" count="2132" uniqueCount="1538">
  <si>
    <t>事業所名</t>
  </si>
  <si>
    <t>サービス種別</t>
  </si>
  <si>
    <t>住所</t>
  </si>
  <si>
    <t>電話番号</t>
  </si>
  <si>
    <t>FAX番号</t>
  </si>
  <si>
    <t>メールアドレス</t>
  </si>
  <si>
    <t>対象障がい種別（複数選択可）</t>
  </si>
  <si>
    <t>利用者比率</t>
  </si>
  <si>
    <t>サービス提供時間②</t>
  </si>
  <si>
    <t>サービス提供時間③</t>
  </si>
  <si>
    <t>サービス提供時間④</t>
  </si>
  <si>
    <t>作業内容</t>
  </si>
  <si>
    <t>施設外就労</t>
  </si>
  <si>
    <t>施設外就労先の住所</t>
  </si>
  <si>
    <t>施設外就労先の住所②</t>
  </si>
  <si>
    <t>在宅就労</t>
  </si>
  <si>
    <t>在宅就労の内容</t>
  </si>
  <si>
    <t>休日</t>
  </si>
  <si>
    <t>有給取得率</t>
  </si>
  <si>
    <t>賃金　※A型のみ</t>
  </si>
  <si>
    <t>平均工賃　※Ｂ型のみ</t>
  </si>
  <si>
    <t>諸手当</t>
  </si>
  <si>
    <t>定年</t>
  </si>
  <si>
    <t>送迎</t>
  </si>
  <si>
    <t>駐車場</t>
  </si>
  <si>
    <t>アクセス</t>
  </si>
  <si>
    <t>食事提供</t>
  </si>
  <si>
    <t>バリアフリー設備等</t>
  </si>
  <si>
    <t>一般就労移行実績</t>
  </si>
  <si>
    <t>行事・研修等</t>
  </si>
  <si>
    <t>その他特徴</t>
  </si>
  <si>
    <t>サービス内容</t>
  </si>
  <si>
    <t>アピールポイント</t>
  </si>
  <si>
    <t>ワークハウス　らしく</t>
  </si>
  <si>
    <t>就労継続支援Ｂ型</t>
  </si>
  <si>
    <t>福井市松本1丁目56-5</t>
  </si>
  <si>
    <t>0776-50-7483</t>
  </si>
  <si>
    <t>0776-50-7484</t>
  </si>
  <si>
    <t>workhouse.rasic@gmail.com</t>
  </si>
  <si>
    <t>https://neutral-group.com</t>
  </si>
  <si>
    <t>身体;知的;精神;</t>
  </si>
  <si>
    <t>身体10％、知的30％、精神60%</t>
  </si>
  <si>
    <t>(施設内：平日)10:00~15:10(休憩75分)</t>
  </si>
  <si>
    <t>製造（食品・弁当等）;食品加工;郵便物の封入・仕分・発送作業;</t>
  </si>
  <si>
    <t>実施している</t>
  </si>
  <si>
    <t>福井市市波町17-12</t>
  </si>
  <si>
    <t>実施していない</t>
  </si>
  <si>
    <t>土日、祝日、夏季休暇8/13~8/17、年末休暇12/30~1/4</t>
  </si>
  <si>
    <t>令和5年度:19,464円、令和4年度:14,351円</t>
  </si>
  <si>
    <t>報奨金</t>
  </si>
  <si>
    <t>70歳</t>
  </si>
  <si>
    <t>福井市中藤地区〜和田地区</t>
  </si>
  <si>
    <t>0円/月</t>
  </si>
  <si>
    <t>えちぜん鉄道まつもと町屋駅より徒歩5分</t>
  </si>
  <si>
    <t>200円/食</t>
  </si>
  <si>
    <t>建物段差;洋式トイレ;自動玄関ドア;</t>
  </si>
  <si>
    <t>令和5年度1名、令和4年度1名</t>
  </si>
  <si>
    <t>令和7年度よりＢ型事業を2つに分け、働く準備を行うサービスと、よりA型や一般就労に近いサービスが受けられるようになります。</t>
  </si>
  <si>
    <t>同じグループにてA型事業所、自立訓練、相談支援事業を運営しているとともに、社宅を運営しています。ご利用される方お一人お一人の自立した社会生活に向けて日々支援しています。</t>
  </si>
  <si>
    <t>社会福祉法人　城山　わいわいポケット</t>
  </si>
  <si>
    <t>福井市福町28-49</t>
  </si>
  <si>
    <t>0776-34-8112</t>
  </si>
  <si>
    <t>0776-34-8113</t>
  </si>
  <si>
    <t>waiwai_palette@marble.ocn.ne.jp</t>
  </si>
  <si>
    <t>http://www.waiwai-p.com</t>
  </si>
  <si>
    <t>身体0％、知的100％、精神0%</t>
  </si>
  <si>
    <t>月～金曜日、第一、第三、第五土曜日　9:00～16:00</t>
  </si>
  <si>
    <t>リサイクル事業;清掃・クリーニング;製造（食品・弁当等）;</t>
  </si>
  <si>
    <t>第二、第四土曜日、日曜及び祝(年間休日105日)</t>
  </si>
  <si>
    <t>令和5年度：20,256円/月</t>
  </si>
  <si>
    <t>送迎範囲　福井市内</t>
  </si>
  <si>
    <t>障害者トイレ;洋式トイレ;</t>
  </si>
  <si>
    <t>花見、紅葉狩り、研修旅行</t>
  </si>
  <si>
    <t>クリーンねっと福井</t>
  </si>
  <si>
    <t>福井市島寺町９２－１５</t>
  </si>
  <si>
    <t>０７７６－９８－４０９０</t>
  </si>
  <si>
    <t>０７７６－９８－４０９１</t>
  </si>
  <si>
    <t>kouenkai@c-net.or.jp</t>
  </si>
  <si>
    <t>http://kouenkai.c-net.or.jp</t>
  </si>
  <si>
    <t>知的;精神;身体;</t>
  </si>
  <si>
    <t>身体0％、知的100％、精神0％</t>
  </si>
  <si>
    <t>施設内：平日)8:30~16:10(休憩70分)</t>
  </si>
  <si>
    <t>施設内：土は隔週)8:30~16:10(休憩70分)</t>
  </si>
  <si>
    <t>部品加工・組立;清掃・クリーニング;郵便物の封入・仕分・発送作業;セットアップ作業（箱詰め、シール貼り等）;</t>
  </si>
  <si>
    <t>年末年始休暇及び祝日、法人指定の休日、土曜は隔週</t>
  </si>
  <si>
    <t>令和5年度：27,498円/月、 令和4年度：21,357円/月（令和5年度は、令和6年度報酬改定にて平均工賃月額の計算方法が変更）</t>
  </si>
  <si>
    <t>福井市内一円（応相談）、越前町～鯖江市～越前市（応相談）</t>
  </si>
  <si>
    <t>あり（1台0円／月）</t>
  </si>
  <si>
    <t>福井駅－C・ネットふくい：約25分</t>
  </si>
  <si>
    <t>270円/食（備考）食事提供体制加算対象者</t>
  </si>
  <si>
    <t>建物内車椅子スペース;洋式トイレ;車いす移動車あり;</t>
  </si>
  <si>
    <t>令和5年度0名、令和4年度0名</t>
  </si>
  <si>
    <t>初詣、お花見会、クリスマス会など</t>
  </si>
  <si>
    <t>・障がいのレベルに応じた作業を提供
・すべての利用者に送迎を実施</t>
  </si>
  <si>
    <t>ARU福井花堂支店</t>
  </si>
  <si>
    <t>福井市花堂北2丁目21-13</t>
  </si>
  <si>
    <t>050-5799-4607</t>
  </si>
  <si>
    <t>050-5482-5467</t>
  </si>
  <si>
    <t>service@aru-fukui.com</t>
  </si>
  <si>
    <t>https://www.aru-fukui.com/</t>
  </si>
  <si>
    <t>身体0％、知的30％、精神70%</t>
  </si>
  <si>
    <t>(施設内：平日)10:00~15:00(休憩60分)</t>
  </si>
  <si>
    <t>情報処理・ＩＴ;郵便物の封入・仕分・発送作業;アクセサリー製作;</t>
  </si>
  <si>
    <t>PC作業、アクセサリー製作、軽作業に在宅就労に取り組む</t>
  </si>
  <si>
    <t>土日(年間休日110日)</t>
  </si>
  <si>
    <t>令和7年1月：15,000円/月</t>
  </si>
  <si>
    <t>事業所から片道10分程度の範囲</t>
  </si>
  <si>
    <t>福鉄花堂駅より徒歩5分、越前花堂駅より徒歩10分</t>
  </si>
  <si>
    <t>100円/食(食事提供加算有の場合)</t>
  </si>
  <si>
    <t>階段手すり;</t>
  </si>
  <si>
    <t>クリスマス会、花見</t>
  </si>
  <si>
    <t>民家を活用した、アットホームな事業所です。通所、在宅ともに利用でき、併用もできることが特徴です。</t>
  </si>
  <si>
    <t>株式会社　YOUさぽーと</t>
  </si>
  <si>
    <t>就労継続支援Ａ型</t>
  </si>
  <si>
    <t>福井市問屋町1丁目113番地</t>
  </si>
  <si>
    <t>0776-27-4731</t>
  </si>
  <si>
    <t>0776-27-4732</t>
  </si>
  <si>
    <t>info@you-support.biz</t>
  </si>
  <si>
    <t>https://you-support.biz</t>
  </si>
  <si>
    <t>知的;身体;精神;</t>
  </si>
  <si>
    <t>身体0％　知的100％　精神0％</t>
  </si>
  <si>
    <t>施設外A　8：30～15：50　休憩1：20</t>
  </si>
  <si>
    <t>施設外B　10：00～17：20　休憩1：20</t>
  </si>
  <si>
    <t>清掃・クリーニング;</t>
  </si>
  <si>
    <t>永平寺ハウス　吉田郡永平寺町けやき台813-1</t>
  </si>
  <si>
    <t>九頭竜長生苑　福井市寺前町2-2-2</t>
  </si>
  <si>
    <t>日　祝日　第２・４土曜日　年間105日　※施設外にて祝日、土曜日の勤務あり</t>
  </si>
  <si>
    <t>令和5年度　80％　令和4年度80％</t>
  </si>
  <si>
    <t>令和6年度　時給984円</t>
  </si>
  <si>
    <t>業績改善手当　約1,800円　　長期勤続手当　約4,000円※入社3年目以降</t>
  </si>
  <si>
    <t>65歳</t>
  </si>
  <si>
    <t>帰りのみ福井駅送迎あり</t>
  </si>
  <si>
    <t>無し</t>
  </si>
  <si>
    <t>京福バス　問屋口</t>
  </si>
  <si>
    <t>洋式トイレ;</t>
  </si>
  <si>
    <t>研修費用　会社負担制度あり</t>
  </si>
  <si>
    <t>年一回　一泊社員旅行</t>
  </si>
  <si>
    <t>公園等維持管理業務　館内清掃　その他企業・一般宅のハウスキープ業務</t>
  </si>
  <si>
    <t>ﾋﾞﾙｸﾘｰﾆﾝｸﾞ技能資格を所有する支援員の元、清掃に関する知識、技術を身に付けられます。また幅広い作業を行っているため、いろいろな経験を積むことができます。</t>
  </si>
  <si>
    <t>CREPE DE GIRAFE</t>
  </si>
  <si>
    <t>福井市板垣5丁目1009番地</t>
  </si>
  <si>
    <t>precieux@outlook.jp</t>
  </si>
  <si>
    <t>https://peraichi.com/landing_pages/view/girafe20181026</t>
  </si>
  <si>
    <t>身体0%、知的20%、精神80%</t>
  </si>
  <si>
    <t>平日10:00-19:00。土日10:00-19:00</t>
  </si>
  <si>
    <t>製造（食品・弁当等）;情報処理・ＩＴ;飲食店等の運営・接客;</t>
  </si>
  <si>
    <t>チラシイラスト作成、Instagram用動画編集、軽作業</t>
  </si>
  <si>
    <t>火曜日</t>
  </si>
  <si>
    <t>令和4年度30,000円/月。令和5年度35,000円/月</t>
  </si>
  <si>
    <t>交通費、皆勤手当など</t>
  </si>
  <si>
    <t>無し(必要に応じて数ヶ月間のみ有り)</t>
  </si>
  <si>
    <t>有る(無料)</t>
  </si>
  <si>
    <t>すまいるバスにて南ルート板垣下車</t>
  </si>
  <si>
    <t>令和4年度3名、令和5年度2名</t>
  </si>
  <si>
    <t>地区の夏まつりや公民館まつりに出展</t>
  </si>
  <si>
    <t>クレープ専門店です。ソーシャルワーカーが運営しています。一般就労に近いB型です。</t>
  </si>
  <si>
    <t>福井市下馬３丁目２３１１</t>
  </si>
  <si>
    <t>０７７６－５０－０８１０</t>
  </si>
  <si>
    <t>０７７６－５０－０８１１</t>
  </si>
  <si>
    <t>tmibm07120712@yahoo.co.jp</t>
  </si>
  <si>
    <t>無料駐車場あり</t>
  </si>
  <si>
    <t>無料提供</t>
  </si>
  <si>
    <t>障害者トイレ;洋式トイレ;階段手すり;自動玄関ドア;</t>
  </si>
  <si>
    <t>足羽サポートセンター</t>
  </si>
  <si>
    <t>福井市米松２丁目６－２８</t>
  </si>
  <si>
    <t>０７７６－８８－０２４６</t>
  </si>
  <si>
    <t>０７７６－５０－２５３７</t>
  </si>
  <si>
    <t>supportcenter@asuwafukushikai.jp</t>
  </si>
  <si>
    <t>https://www.asuwafukushikai.jp</t>
  </si>
  <si>
    <t>身体5％、知的90％、精神5%</t>
  </si>
  <si>
    <t>9:30～15:30</t>
  </si>
  <si>
    <t>農業・園芸;ラベル・シール貼り、商品包装・封入、荷物運び;</t>
  </si>
  <si>
    <t>ジャストコーポレーション　福井市殿下町４６－３</t>
  </si>
  <si>
    <t>土及び祝日(年間休日９６日)</t>
  </si>
  <si>
    <t>令和5年度：13,695円/月、 令和4年度：10,508円/月</t>
  </si>
  <si>
    <t>なし</t>
  </si>
  <si>
    <t>{送迎範囲}福井駅東口、ショッピングシティベルのミスタードーナツ前、法人内グループホーム</t>
  </si>
  <si>
    <t>福井県立病院バス停から徒歩3分</t>
  </si>
  <si>
    <t>５００円/食（備考）食事提供体制加算対象の方は、自己負担195円</t>
  </si>
  <si>
    <t>建物段差;障害者トイレ;洋式トイレ;建物内車椅子スペース;階段手すり;自動玄関ドア;</t>
  </si>
  <si>
    <t>令和5年度０名、令和4年度０名</t>
  </si>
  <si>
    <t>新年会、忘年会、社会参加活動、旅行、自治会など</t>
  </si>
  <si>
    <t>有限会社Ｃ・ネットサービス</t>
  </si>
  <si>
    <t>福井市下河北町１１－１５－１</t>
  </si>
  <si>
    <t>0776-38-5757</t>
  </si>
  <si>
    <t>0776-38-5760</t>
  </si>
  <si>
    <t>service@c-net.or.jp</t>
  </si>
  <si>
    <t>http://cnsv.co.jp/</t>
  </si>
  <si>
    <t>身体0%、知的60%、精神40%</t>
  </si>
  <si>
    <t>(施設内：全日)8:20~16:40(休憩45分)</t>
  </si>
  <si>
    <t>清掃・クリーニング;食材容器洗浄;</t>
  </si>
  <si>
    <t>月８休のシフト制(年間休日269日)</t>
  </si>
  <si>
    <t>令和5年度65.6％、令和4年度32.7％</t>
  </si>
  <si>
    <t>令和6年度：時給984円</t>
  </si>
  <si>
    <t>安全衛生諸活動{手当}：5000円/月</t>
  </si>
  <si>
    <t>60歳</t>
  </si>
  <si>
    <t>{清明駅}ー{徒歩}：{10分}、{大土呂駅}ー{徒歩}：{25分}</t>
  </si>
  <si>
    <t>250円/食</t>
  </si>
  <si>
    <t>洋式トイレ;建物段差;階段手すり;自動玄関ドア;建物内車椅子スペース;</t>
  </si>
  <si>
    <t>月一回清掃奉仕（通勤路草刈りなど）</t>
  </si>
  <si>
    <t>隣接地にグループホーム（河北寮）あり</t>
  </si>
  <si>
    <t>月８休のシフト制（年間休日269日）</t>
  </si>
  <si>
    <t>令和5年度：69,341円/月、 令和4年度：47,814円/月</t>
  </si>
  <si>
    <t>創作活動{手当}：270円/日、安全衛生諸活動{手当}：5000円/月</t>
  </si>
  <si>
    <t>{清明駅}ー{徒歩}：10分{所要時間}、{大土呂駅}ー{徒歩}：25分{所要時間}</t>
  </si>
  <si>
    <t>建物段差;洋式トイレ;階段手すり;自動玄関ドア;</t>
  </si>
  <si>
    <t>タクティクス福井 FLAP</t>
  </si>
  <si>
    <t>福井県福井市中央1丁目21-37リベラルアーツビル302</t>
  </si>
  <si>
    <t>0776-63-5341</t>
  </si>
  <si>
    <t>0776-63-5342</t>
  </si>
  <si>
    <t>flap@cap.ocn.ne.jp</t>
  </si>
  <si>
    <t>https://tactics-fukui.jp/</t>
  </si>
  <si>
    <t>身体8％、知的16％、精神76%</t>
  </si>
  <si>
    <t>(平日)09:50~15:10(休憩80分)</t>
  </si>
  <si>
    <t>製造（日用品等）;部品加工・組立;</t>
  </si>
  <si>
    <t>【対象・サービス概要】
何らかの理由により通所が困難になられた方が対象です。FLAPのB型事業所では在宅ワークサービスに限ったものとなっておりますが、利用者さんのご希望に沿って、通所B型事業所や就労移行支援事業所などへの復帰を支援しています。
【在宅ワーク内容】
ご自宅で軽作業に取り組んでいただきます。
①作業開始時・終了時にLINEまたはお電話にてご連絡をいただきます。
②週に１度、訪問またはお電話にて面談を実施します。訪問時には作業の入れかえをおこないます。③月に１度、訪問または来所して頂き、１ヶ月を振り返る面談を実施します。</t>
  </si>
  <si>
    <t>土日(年間休日108日)</t>
  </si>
  <si>
    <t>令和5年度：9092円/月、 令和4年度：実績なし</t>
  </si>
  <si>
    <t>${福井駅}ー${福井駅}：${徒歩５分}</t>
  </si>
  <si>
    <t>エレベーター;障害者トイレ;洋式トイレ;建物内車椅子スペース;階段手すり;</t>
  </si>
  <si>
    <t>社会参加のきっかけとなるようなイベントを企画しています。ご希望の方がいらっしゃったら、実際に参加して頂き、交流することができます。</t>
  </si>
  <si>
    <t>山崎金属ベア</t>
  </si>
  <si>
    <t>福井市宝永2丁目11-23</t>
  </si>
  <si>
    <t>0776-43-9530</t>
  </si>
  <si>
    <t>0776-43-9460</t>
  </si>
  <si>
    <t>m.takagi@yamazaki-kinzoku.jp</t>
  </si>
  <si>
    <t>https://yamazaki-kinzoku-bear.jp/</t>
  </si>
  <si>
    <t>身体10％　知的25％　精神65％</t>
  </si>
  <si>
    <t>平日：10:00～15:00（休憩80分）</t>
  </si>
  <si>
    <t>土曜日：10:00～12:00（休憩10分）</t>
  </si>
  <si>
    <t>郵便物の封入・仕分・発送作業;清掃・クリーニング;部品加工・組立;</t>
  </si>
  <si>
    <t>土・日・祝（年間休日96日）※土曜日は基本第2,4土曜日休み</t>
  </si>
  <si>
    <t>令和5年度：24,000円/月</t>
  </si>
  <si>
    <t>皆勤手当：3,000円/月</t>
  </si>
  <si>
    <t>有（半径５km圏内まで）</t>
  </si>
  <si>
    <t>有（無料）</t>
  </si>
  <si>
    <t>福井駅から車で5分、徒歩20分</t>
  </si>
  <si>
    <t>220円/食</t>
  </si>
  <si>
    <t>充実した設備（無料）
①eスポーツ
②トレーニングルーム
③ゴルフシュミレーター
④卓球</t>
  </si>
  <si>
    <t>山崎金属ベア　高木事業所</t>
  </si>
  <si>
    <t>福井市高木中央1丁目3015</t>
  </si>
  <si>
    <t>0776-52-3900</t>
  </si>
  <si>
    <t>0776-52-3903</t>
  </si>
  <si>
    <t>info.bear@yamazaki-kinzoku.jp</t>
  </si>
  <si>
    <t>身体10％　知的30％　精神60％</t>
  </si>
  <si>
    <t>平日：10：00～15：00（休憩80分）</t>
  </si>
  <si>
    <t>土曜日：10：00～12：00（休憩10分）</t>
  </si>
  <si>
    <t>郵便物の封入・仕分・発送作業;清掃・クリーニング;</t>
  </si>
  <si>
    <t>土、日、祝（年間休日96日）　※土曜日は第2、第4土曜日が休み</t>
  </si>
  <si>
    <t>実績なし（令和6年12月に開所したため）　時給：450円</t>
  </si>
  <si>
    <t>皆勤手当（3,000円/月）</t>
  </si>
  <si>
    <t>有（半径5km圏内まで）</t>
  </si>
  <si>
    <t>バス停　福井トヨペット前（幾久町）　車で3分、徒歩15分</t>
  </si>
  <si>
    <t>洋式トイレ;階段手すり;自動玄関ドア;建物段差;</t>
  </si>
  <si>
    <t>半個室部屋あり（2部屋）集団での作業が苦手な方はこちらで作業ができます。
eスポーツあり</t>
  </si>
  <si>
    <t>福井市文京五丁目２７番３２号</t>
  </si>
  <si>
    <t>0776-27-2621</t>
  </si>
  <si>
    <t>0776-27-6439</t>
  </si>
  <si>
    <t>nijinoka@mx6.fctv.ne.jp</t>
  </si>
  <si>
    <t>https://nijino-kai.jp</t>
  </si>
  <si>
    <t>知的;</t>
  </si>
  <si>
    <t>知的93％　身体7％</t>
  </si>
  <si>
    <t>（平日）08：30～16：30（土曜）08：30～15：30</t>
  </si>
  <si>
    <t>郵便物の封入・仕分・発送作業;部品加工・組立;</t>
  </si>
  <si>
    <t>土日祝日（事業所の作成する年間カレンダーによる）</t>
  </si>
  <si>
    <t>令和5年度11,131円</t>
  </si>
  <si>
    <t>なし。但し、特別な事情などを鑑みて事業所の判断に基づき行っている。</t>
  </si>
  <si>
    <t>あり（無料）</t>
  </si>
  <si>
    <t>えちぜん鉄道　日華化学前より徒歩5分</t>
  </si>
  <si>
    <t>食事提供体制加算がある間は無料。但し、今後の物価高騰によっては一部負担を求める場合有</t>
  </si>
  <si>
    <t>エレベーター;建物段差;障害者トイレ;洋式トイレ;階段手すり;自動玄関ドア;</t>
  </si>
  <si>
    <t>年間行事6回ほど　年度によって内容は変更</t>
  </si>
  <si>
    <t>利用者の皆さんが何か「たのしみを」見つけられるような事業所でありたいと思います。</t>
  </si>
  <si>
    <t>職員が利用者一人一人の得意なこと不得意なことを作業を通して支援していきます。自分のペースで色んなことが出来るように一緒に頑張りましょう。</t>
  </si>
  <si>
    <t>のんびり楽しく</t>
  </si>
  <si>
    <t>一般社団法人ほのぼのハーツ　ふくい事業所</t>
  </si>
  <si>
    <t>福井市開発5丁目1505番地</t>
  </si>
  <si>
    <t>0776521682</t>
  </si>
  <si>
    <t>https://www.fukui.coop/honobono-hearts/maintenance.html</t>
  </si>
  <si>
    <t>身体3％、知的45％、精神52%</t>
  </si>
  <si>
    <t>(施設外：平日・祝）　配送センターAM　7：00～14：00(休憩60分)</t>
  </si>
  <si>
    <t>(施設外：平日・祝）　配送センターPM　12：30～19：30(休憩60分)</t>
  </si>
  <si>
    <t>(施設外：平日・土日祝）　農産加工センター(4月1日～9月30日)　8：00～14：00(休憩60分)</t>
  </si>
  <si>
    <t>(施設外：平日・土日祝）　農産加工センター(10月1日～3月31日)　8：00～16：00(休憩60分)</t>
  </si>
  <si>
    <t>ピッキング、片付け作業、農産品の袋詰め;</t>
  </si>
  <si>
    <t>福井市新保町10-26</t>
  </si>
  <si>
    <t>配送センター　土日(年間休日106日)、農産加工センター　木日(年間休日105日)・金土(年間休日106日)</t>
  </si>
  <si>
    <t>令和5年度69％、令和4年度72％</t>
  </si>
  <si>
    <t>令和6年度　984円</t>
  </si>
  <si>
    <t>通勤手当実費支給</t>
  </si>
  <si>
    <t>駐車場あり(1,000円/月額）</t>
  </si>
  <si>
    <t>えち鉄追分口駅から徒歩8分</t>
  </si>
  <si>
    <t>220円/食(昼食用お弁当)</t>
  </si>
  <si>
    <t>令和5年度3名、令和4年度1名</t>
  </si>
  <si>
    <t>施設外就労になりますので、一般就労に近い環境での勤務となります。</t>
  </si>
  <si>
    <t>福井市島寺町６７－３０</t>
  </si>
  <si>
    <t>０７７６－９８－３６００</t>
  </si>
  <si>
    <t>０７７６ー９８－３６４２</t>
  </si>
  <si>
    <t>info@hikarinomura.jp</t>
  </si>
  <si>
    <t>URL:http://hikarinomura.jp/</t>
  </si>
  <si>
    <t>知的100％</t>
  </si>
  <si>
    <t>(施設内外：平日)9:00~16:00(休憩120分)　</t>
  </si>
  <si>
    <t>農業・園芸;製造（食品・弁当等）;リサイクル事業;飲食店等の運営・接客;チラシの封入、資材梱包;</t>
  </si>
  <si>
    <t>福井市南居町８２</t>
  </si>
  <si>
    <t>土日及び祝と12月29日～1月3日(年間休日124日)</t>
  </si>
  <si>
    <t>令和5年度：20,755円/月、 令和4年度：22,030円/月</t>
  </si>
  <si>
    <t>要相談</t>
  </si>
  <si>
    <t>無料</t>
  </si>
  <si>
    <t>JR福井駅前（最寄り駅）ー清水プラント3（バス停）：約40分（所要時間）</t>
  </si>
  <si>
    <t>525円/昼食</t>
  </si>
  <si>
    <t>建物段差;障害者トイレ;洋式トイレ;建物内車椅子スペース;</t>
  </si>
  <si>
    <t>令和5年度1名、令和4年度0名</t>
  </si>
  <si>
    <t>レクリエーション大会（BBQ）、夏まつり、村まつり、忘年会、新年会、研修旅行など</t>
  </si>
  <si>
    <t>就労移行支援</t>
  </si>
  <si>
    <t>０７７６－９８－３６４２</t>
  </si>
  <si>
    <t>（施設内外：平日）9:00~16:00(休憩120分)</t>
  </si>
  <si>
    <t>福井県福井市中央1町目21-37リベラルアーツビル302</t>
  </si>
  <si>
    <t>077-63-5342</t>
  </si>
  <si>
    <t>身体0％、知的15％、精神85%</t>
  </si>
  <si>
    <t>(施設内：平日)9:45～15:15(休憩90分)</t>
  </si>
  <si>
    <t>グループワーク、PC、体験プログラム;</t>
  </si>
  <si>
    <t xml:space="preserve">利用者の方の状態によっては在宅でのプログラムを実施することがあります。
</t>
  </si>
  <si>
    <t>土・日(年間休日108日)</t>
  </si>
  <si>
    <t>${福井駅}ー${福井駅}：${徒歩5分}</t>
  </si>
  <si>
    <t>令和5年度４名、令和4年度３名</t>
  </si>
  <si>
    <t>季節ごとの近隣への外出。手帳を使って公共交通機関を使用し美術館などへでかけたり、eスポーツを取り入れ、他事業所と交流会を行うこともあります。</t>
  </si>
  <si>
    <t xml:space="preserve">一般就労へ向けて、JST（ジョブ・スキル・トレーニング）PC、体験プログラム（作業、事務補助など）、自己理解を中心に行い、職員と振り返りをすることにより、自分の課題に気づきながら就活へ向けて準備を進めています。概ね1年から1年半ほどで就職をされています。
早期復職を目指す方のための短期間の就労アセスメント型プログラムもあります。
</t>
  </si>
  <si>
    <t>タクティクス福井　FLAP</t>
  </si>
  <si>
    <t>就労定着支援</t>
  </si>
  <si>
    <t>flap@cap.ocn.jp</t>
  </si>
  <si>
    <t>身体0％、知的10％、精神90%</t>
  </si>
  <si>
    <t>月1回以上　１～２時間程度</t>
  </si>
  <si>
    <t>面談;</t>
  </si>
  <si>
    <t>${福井駅}ー${福井}：${所要時間5分}</t>
  </si>
  <si>
    <t>エレベーター;障害者トイレ;階段手すり;洋式トイレ;建物内車椅子スペース;</t>
  </si>
  <si>
    <t>令和5年度4名、令和4年度3名</t>
  </si>
  <si>
    <t>ご希望があれば、プログラムに参加することは可能です。</t>
  </si>
  <si>
    <t>月に1回以上面談を行い、就労の状況を確かめます。
不安なことやご希望があれば、適宜お伺いし、場合によっては担当職員が職場へ出向いて対応を致します。</t>
  </si>
  <si>
    <t>FLAPの行事にお誘いするなど、様々な繋がり方をしながら、ご本人が安心して仕事が継続できるよう、”今”を一緒に確かめています。</t>
  </si>
  <si>
    <t>社会福祉法人つぐみ福祉会　丹南事業所</t>
  </si>
  <si>
    <t>福井県福井市島寺町92</t>
  </si>
  <si>
    <t>0776-98-2910</t>
  </si>
  <si>
    <t>0776-98-2955</t>
  </si>
  <si>
    <t>soumu@cnf.or.jp</t>
  </si>
  <si>
    <t>http://www.cnf.or.jp</t>
  </si>
  <si>
    <t>知的;精神;</t>
  </si>
  <si>
    <t>身体0％、知的95％、精神5%</t>
  </si>
  <si>
    <t xml:space="preserve">施設内：平日)9:30~15:30(休憩60分) 　隔週土曜)9:30~15:30(休憩60分) </t>
  </si>
  <si>
    <t>製造（食品・弁当等）;部品加工・組立;農業・園芸;</t>
  </si>
  <si>
    <t>隔週土及び日祝(年間休日96日)</t>
  </si>
  <si>
    <t>令和5年度：35,000円/月、 令和4年度：36,700円/月</t>
  </si>
  <si>
    <t>{送迎範囲}福井市内、鯖江市内、越前町</t>
  </si>
  <si>
    <t>駐車場あり、0円/月</t>
  </si>
  <si>
    <t>京福バス　清水グリーンライン　バス停　C・ネットふくい</t>
  </si>
  <si>
    <t>570円/食（食事加算ありの場合は270円/食）</t>
  </si>
  <si>
    <t>洋式トイレ;階段手すり;自動玄関ドア;</t>
  </si>
  <si>
    <t>パン・クッキーの製造・販売、部品の組み立てなど様々な作業を通して、利用者の方の作業能力が向上するよう支援しています。</t>
  </si>
  <si>
    <t>利用者の方の得意なことを活かしていただけるよう、色んな作業に挑戦できます。一緒においしいパンやクッキーを作りませんか。部品加工の作業もありますので、ぜひ見学にお越しください。</t>
  </si>
  <si>
    <t>ライフワークゆずり葉</t>
  </si>
  <si>
    <t>福井市灯明寺2丁目208　</t>
  </si>
  <si>
    <t>0776-259-7054</t>
  </si>
  <si>
    <t>a.s.kyouden@gmail.co</t>
  </si>
  <si>
    <t>0776-29-7054</t>
  </si>
  <si>
    <t>精神　90％　知的　10％</t>
  </si>
  <si>
    <t>施設内　平日　2時間～4時間</t>
  </si>
  <si>
    <t>施設内　平日　午前2時間（内10分休憩）　午後2時間（内10分休憩）　</t>
  </si>
  <si>
    <t>郵便物の封入・仕分・発送作業;</t>
  </si>
  <si>
    <t>キャラクターグッズの仕分け</t>
  </si>
  <si>
    <t>毎週　土曜日・日曜日　年始年末会社カレンダーによる　（祝日は勤務日ですが、都合がある場合は休み可）</t>
  </si>
  <si>
    <t>令和5年度　15，300円</t>
  </si>
  <si>
    <t>皆勤賞　2，000円</t>
  </si>
  <si>
    <t>体力、筋力等に問題なければ継続勤務可</t>
  </si>
  <si>
    <t>自宅まで送迎あり（片道20分程度まで）</t>
  </si>
  <si>
    <t>自家用車通勤の駐車場あり</t>
  </si>
  <si>
    <t>昼食提供（２００円の自己負担）おかずのみ外部業者　ご飯、汁物、豆腐等は事業所提供</t>
  </si>
  <si>
    <t>洋式トイレ;階段手すり;視覚障がい者受け入れ実績;</t>
  </si>
  <si>
    <t>令和4年度1名</t>
  </si>
  <si>
    <t>月に一度のスイーツデイとしてケーキの提供。ゲーム大会、季節行事等</t>
  </si>
  <si>
    <t>強制されて作業をするのではなく、意欲を持って自ら生産量に関わらず作業に取り組む姿勢を応援します。</t>
  </si>
  <si>
    <t>社会参加を意識した、言葉使いマナーも含めた支援を行っていきます。</t>
  </si>
  <si>
    <t>自分を表せる場所としての作業場でありたい。</t>
  </si>
  <si>
    <t>ワンダーフレンズ福井</t>
  </si>
  <si>
    <t>福井県福井市高木中央3-406 TSU21 2F</t>
  </si>
  <si>
    <t>0776-50-7596</t>
  </si>
  <si>
    <t>0776-50-7597</t>
  </si>
  <si>
    <t>jichitai@resow.co.jp</t>
  </si>
  <si>
    <t>https://wonderf.jp/</t>
  </si>
  <si>
    <t>身体16％ 知的23％ 精神61％</t>
  </si>
  <si>
    <t>(施設内：平日)11:00~17:00(休憩60分)　土曜日開所：11:00~17:00(休憩60分）</t>
  </si>
  <si>
    <t>製造（日用品等）;郵便物の封入・仕分・発送作業;出品代行作業、PC作業;</t>
  </si>
  <si>
    <t>チラシ折り作業、加工作業、PC作業</t>
  </si>
  <si>
    <t>土日及び祝(年間休日96日)　土日祝日開所の場合あり</t>
  </si>
  <si>
    <t>令和5年度：26,000円/月</t>
  </si>
  <si>
    <t>0円/月(${台数制限あり})</t>
  </si>
  <si>
    <t>${最寄り駅}ー${高木中央3丁目}：${2分}</t>
  </si>
  <si>
    <t>0円/食(${自己負担かかる場合のみ300円/食})</t>
  </si>
  <si>
    <t>エレベーター;洋式トイレ;階段手すり;視覚障がい者受け入れ実績;</t>
  </si>
  <si>
    <t>令和5年度0名</t>
  </si>
  <si>
    <t>毎月1回事業所イベント開催
12月　ワンダーアワード（表彰式）
10月　運動会（予定）</t>
  </si>
  <si>
    <t>作業提供、生活改善、就職サポート、社会資源の提供</t>
  </si>
  <si>
    <t>通所、在宅支援ともにご利用いただけます（自治体より支給決定が下りた方）
看護師、作業療法士、介護福祉士などの国家資格を持ったスタッフがおり、メンバーさんの課題に対して専門的なアプローチを得意としています。</t>
  </si>
  <si>
    <t>WALLESS JOBTORE</t>
  </si>
  <si>
    <t>福井市大手3丁目1-15 ビアンモア大手ビル4階</t>
  </si>
  <si>
    <t>0776-88-0610</t>
  </si>
  <si>
    <t>0776-88-0611</t>
  </si>
  <si>
    <t>jobtore@walless.net</t>
  </si>
  <si>
    <t>身体10％、知的20％、精神70%</t>
  </si>
  <si>
    <t xml:space="preserve">月・火・木・金曜日)10:00~15:00(休憩60分) </t>
  </si>
  <si>
    <t xml:space="preserve"> 水曜日のみ)13:00～15:00</t>
  </si>
  <si>
    <t>情報処理・ＩＴ;就労アセスメント・就労セミナー;</t>
  </si>
  <si>
    <t>${福井駅}ー${徒歩}：${5分}</t>
  </si>
  <si>
    <t>エレベーター;建物段差;洋式トイレ;階段手すり;</t>
  </si>
  <si>
    <t>令和5年度10名、令和4年度8名</t>
  </si>
  <si>
    <t>セミナー：ビジネスマナー・SST・生活支援等</t>
  </si>
  <si>
    <t>・雇用に伴い生じる日常生活や社会生活上の課題解決に向けた支援</t>
  </si>
  <si>
    <t>・職場適応援助者（ジョブコーチ）の有資格者による職場定着支援</t>
  </si>
  <si>
    <t>夢つづきの家</t>
  </si>
  <si>
    <t>0776-33-3760</t>
  </si>
  <si>
    <t>0776-33-3761</t>
  </si>
  <si>
    <t>yumetuduki@keichoukai.or.jp</t>
  </si>
  <si>
    <t>令和5年度：31,714円/月、 令和4年度：21,883円/月</t>
  </si>
  <si>
    <t>0円/月(台数制限あり)</t>
  </si>
  <si>
    <t>令和5年度5名、令和4年度4名</t>
  </si>
  <si>
    <t>(福）足羽福祉会パステル</t>
  </si>
  <si>
    <t>福井市御幸4-1806</t>
  </si>
  <si>
    <t>0776-89-1558</t>
  </si>
  <si>
    <t>0776-89-1557</t>
  </si>
  <si>
    <t>pastel@asuwafukushikai.jp</t>
  </si>
  <si>
    <t>http://www.asuwafukushikai.jp</t>
  </si>
  <si>
    <t>知的25%  精神75％</t>
  </si>
  <si>
    <t>（施設内：平日)10：00～15：00(休憩60分）</t>
  </si>
  <si>
    <t>（施設内：土曜日)10：00～15：00(休憩60分）</t>
  </si>
  <si>
    <t>情報処理・ＩＴ;事務作業;</t>
  </si>
  <si>
    <t>土（開所日となることもある）及び日祝(年間休日)</t>
  </si>
  <si>
    <t>なｓっし</t>
  </si>
  <si>
    <t>${福井駅周辺、大宮方面、板垣方面、永平寺方面、足羽方面}</t>
  </si>
  <si>
    <t>０円</t>
  </si>
  <si>
    <t>${福井駅}ー${御幸4丁目}：${10分}</t>
  </si>
  <si>
    <t>195円/昼食(${食事提供加算対象外の場合500円})</t>
  </si>
  <si>
    <t>障害者トイレ;建物段差;建物内車椅子スペース;階段手すり;自動玄関ドア;聴覚障がい者受け入れ実績;</t>
  </si>
  <si>
    <t>令和5年度1名（令和5年1月開所）</t>
  </si>
  <si>
    <t>余暇活動（月平均2回）開催（就職後も参加可能）、就職者との交流会、年5回のスペシャル講座（自立・就労・生活がテーマ）、夏祭り、地域公開講座企画・運営</t>
  </si>
  <si>
    <t>福井市御幸４－１８０６</t>
  </si>
  <si>
    <t>身体0％、知的16％、精神84%</t>
  </si>
  <si>
    <t>・ご本人に対する職場定着のための就労・生活支援
・職場における環境調整及び相談</t>
  </si>
  <si>
    <t>・就職者のコミュニティー（就職を目指す人たちとの交流会、バーベキュー、1泊旅行など）を10数年にわたり継続している。就労定着支援終了後も相談・転職支援などフォローアップを行っている。</t>
  </si>
  <si>
    <t>株式会社COCOKARA　Ｂ型事業所</t>
  </si>
  <si>
    <t>福井県福井市新田塚２丁目４２－２５</t>
  </si>
  <si>
    <t>0776-23-0551</t>
  </si>
  <si>
    <t>0776-23-0552</t>
  </si>
  <si>
    <t>kabucocokara55@gmail.com</t>
  </si>
  <si>
    <t>身体０％　知的０％　精神１００％</t>
  </si>
  <si>
    <t>【施設内】9：30～15：30の間で１時間から５時間（日祝以外。１時間ごとに５分休息）利用日数や利用時間は個別に話し合って決めます。</t>
  </si>
  <si>
    <t>【施設外】請負契約の範囲内（１時間ごとに５分休息）利用日数や利用時間は個別に話し合って決めます。</t>
  </si>
  <si>
    <t>製造（日用品等）;部品加工・組立;清掃・クリーニング;縫製作業;</t>
  </si>
  <si>
    <t>福井県福井市新田塚２丁目３２－１６</t>
  </si>
  <si>
    <t>事業所休日：日祝および年末年始（その他当社カレンダーによる）</t>
  </si>
  <si>
    <t>令和5年12月開設のため令和5年度の実績はございません。(参考：令和6年4月～令和7年2月:約18,571円/月)</t>
  </si>
  <si>
    <t>交通費1日300円、皆勤賞：月22日以上の利用で25円×月の利用時間、精勤賞：月16日以上の利用で15円×月の利用時間</t>
  </si>
  <si>
    <t>敷地内および近隣に無料駐車場あり。</t>
  </si>
  <si>
    <t>えちぜん鉄道：新田塚駅から徒歩7分。京福バス：新田塚バス停から徒歩10分。</t>
  </si>
  <si>
    <t>洋式トイレ;階段手すり;建物段差;</t>
  </si>
  <si>
    <t>令和5年12月開設のため令和5年度の実績はございません。</t>
  </si>
  <si>
    <t>土曜日も営業しており、医療（こころとからだクリニック福井）との連携が密接に取れている事業所です。作業内容も簡単なシール貼りや少し難しいミシン作業など複数用意しております。</t>
  </si>
  <si>
    <t>ハピネス</t>
  </si>
  <si>
    <t>福井県福井市中央2丁目9-1中広第2ビル3F</t>
  </si>
  <si>
    <t>0776-50-2805</t>
  </si>
  <si>
    <t>0776-50-2806</t>
  </si>
  <si>
    <t>wingrow＠basil.ocn.ne.jp</t>
  </si>
  <si>
    <t>身体0％、知的57％、精神43%</t>
  </si>
  <si>
    <t>(施設内：平日)9:00~14:15(休憩75分)</t>
  </si>
  <si>
    <t>(施設外：平日)8:45~14:15(休憩75分)</t>
  </si>
  <si>
    <t>(施設外：平日)8:45~14:00(休憩60分)</t>
  </si>
  <si>
    <t>農業・園芸;印刷;製造（日用品等）;</t>
  </si>
  <si>
    <t>(企業名：株式会社丸仁)福井市花堂2ー29－5</t>
  </si>
  <si>
    <t>(企業名：三興プラテック株式会社)福井市円成寺11ー2</t>
  </si>
  <si>
    <t>土及び祝(年間休日96日)</t>
  </si>
  <si>
    <t>令和5年度60％、令和4年度61％</t>
  </si>
  <si>
    <t>｛職務手当}：年1回の評価による</t>
  </si>
  <si>
    <t>福井駅から８分</t>
  </si>
  <si>
    <t>あり　110円/食</t>
  </si>
  <si>
    <t>令和5年度1名、令和4年度2名</t>
  </si>
  <si>
    <t>お花見、懇親会、各種研修（就労、金銭管理、自分のからだを知る、研修等）</t>
  </si>
  <si>
    <t>一般就労へのサポートも積極的に行っています。</t>
  </si>
  <si>
    <t>就労継続支援Ｂ型　ひより</t>
  </si>
  <si>
    <t>福井市和田中1丁目709番地</t>
  </si>
  <si>
    <t>090-2113-4458</t>
  </si>
  <si>
    <t>身体10％　知的70％　精神20％</t>
  </si>
  <si>
    <t>10:00　～　16:00　休憩1:00</t>
  </si>
  <si>
    <t>部品加工・組立;清掃・クリーニング;リサイクル事業;</t>
  </si>
  <si>
    <t>日、祝　第２・４土曜日</t>
  </si>
  <si>
    <t>令和5年度　31,000円　令和4年度　28,000円</t>
  </si>
  <si>
    <t>交通費　上限10,000円</t>
  </si>
  <si>
    <t>福井市内</t>
  </si>
  <si>
    <t>福井駅ー和田東　所要時間20分</t>
  </si>
  <si>
    <t>洋式トイレ;建物内車椅子スペース;聴覚障がい者受け入れ実績;</t>
  </si>
  <si>
    <t>クリスマス会等催しもの　年多数実施</t>
  </si>
  <si>
    <t>女性スタッフによる明るいアットホームな事業所</t>
  </si>
  <si>
    <t>ハートワーク（北山）</t>
  </si>
  <si>
    <t>福井市北山町22字馬洗1‐1</t>
  </si>
  <si>
    <t>0776－41－4993</t>
  </si>
  <si>
    <t>0776－41－4114</t>
  </si>
  <si>
    <t>info@koushifukushikai.org</t>
  </si>
  <si>
    <t>身体4％、知的30％、精神66%</t>
  </si>
  <si>
    <t>施設内：9:00~16:00　（休憩1時間20分）</t>
  </si>
  <si>
    <t>日及び祝日（年間休日95日）</t>
  </si>
  <si>
    <t>令和5年度：16,477円/月、 令和4年度：10,089円/月</t>
  </si>
  <si>
    <t>${皆勤賞}：3,000円/月</t>
  </si>
  <si>
    <t>${福井駅新保方面}${ベル花堂方面}${木田運動公園方面}</t>
  </si>
  <si>
    <t>駐車場はあるが無料</t>
  </si>
  <si>
    <t>ハピライン大土呂駅ー車で5分</t>
  </si>
  <si>
    <t>50円/食(${キャンセルできなかった場合は自己負担570円または520円})</t>
  </si>
  <si>
    <t>障害者トイレ;洋式トイレ;階段手すり;自動玄関ドア;視覚障がい者受け入れ実績;</t>
  </si>
  <si>
    <t>令和5年度0名、令和4年度2名</t>
  </si>
  <si>
    <t>行事：食事会、クリスマス会など</t>
  </si>
  <si>
    <t>一般就労を目指している方、作業工賃アップを目指している方、皆勤賞を狙っている方、生活の張り合いを求めている方、など個人の性格や環境、体力や気力に合わせて、個別支援計画を作成し支援を行っています。働きやすく、相談しやすい環境を整え、関係機関とともに一緒に考えていきます。</t>
  </si>
  <si>
    <t>前進主義ふくい</t>
  </si>
  <si>
    <t>福井市菅谷2丁目10-16</t>
  </si>
  <si>
    <t>0776-26-3335</t>
  </si>
  <si>
    <t>zensin@circus.ocn.ne.jp</t>
  </si>
  <si>
    <t>http://standtogether-fukushi.com/</t>
  </si>
  <si>
    <t>身体37.5%、知的12.5％、精神50％</t>
  </si>
  <si>
    <t>(施設内：平日)08:30~17:30(休憩60分)　</t>
  </si>
  <si>
    <t>情報処理・ＩＴ;</t>
  </si>
  <si>
    <t>施設内作業と同じ
バックオフィス（給与計算、記帳、申請書等データ作成）または業務管理　</t>
  </si>
  <si>
    <t>土及び祝(年間休日123日)</t>
  </si>
  <si>
    <t>令和5年度90％、令和4年度90％</t>
  </si>
  <si>
    <t>令和6年度：時給1,026円</t>
  </si>
  <si>
    <t>${交通費上限}：5,000円/月,${資格手当}：70～935円/日,${皆勤手当}：100円/日,${在宅勤務手当}：50円/日</t>
  </si>
  <si>
    <t>${福大前西福井駅}</t>
  </si>
  <si>
    <t>50円/日(${任意保険加入していること})</t>
  </si>
  <si>
    <t>${菅谷町}：${2分}</t>
  </si>
  <si>
    <t>150円/食(${当日8:50までキャンセル可})</t>
  </si>
  <si>
    <t>障害者トイレ;洋式トイレ;階段手すり;</t>
  </si>
  <si>
    <t>令和5年度2名、令和4年度0名</t>
  </si>
  <si>
    <t>ひとり1台のPC＋サブモニタ、office365アカウント＋フルのMSoffice、MicrosoftTeams（ファイル共有、チャット、Web会議など）</t>
  </si>
  <si>
    <t>オープンやクローズでの一般就労が十分行える方を対象に、専門的な業務を提供しています。1日6時間以上の雇用で社会保険完備。キャリアアップにより職員と同待遇の給与、年2回の賞与支給、企業型確定拠出年金への加入が見込めます。</t>
  </si>
  <si>
    <t>050-3501-7439</t>
  </si>
  <si>
    <t>身体20％、知的11.6％、精神67.4%</t>
  </si>
  <si>
    <t>(施設内：平日)08:30~17:30(休憩60分)</t>
  </si>
  <si>
    <t>情報処理・ＩＴ;郵便物の封入・仕分・発送作業;</t>
  </si>
  <si>
    <t>施設内PC作業と同じ
A型事務補助、データ作成・入力、動画編集等</t>
  </si>
  <si>
    <t>令和5年度：30,000円/月、 令和4年度：22,000円/月</t>
  </si>
  <si>
    <t>障害者トイレ;洋式トイレ;階段手すり;聴覚障がい者受け入れ実績;視覚障がい者受け入れ実績;</t>
  </si>
  <si>
    <t xml:space="preserve">原則　平日9:00～15:00の利用時間のなかで、週2日間利用や半日利用など、心身の状況に応じた柔軟な利用ができます。
ひとり1台のPC、office365アカウント＋MSoffice、MicrosoftTeams（ファイル共有、チャット、Web会議など）
</t>
  </si>
  <si>
    <t>勤怠安定、医療機関と連携した健康状態の把握や助言、就労生活に係る相談等、働くための基礎力向上を支援します。あわせて、事務補助や動画編集といったPC作業、リサーチによる仕入れ及び商品の梱包等軽作業をとおして具体的な作業能力向上を図ります。</t>
  </si>
  <si>
    <t>就労能力向上に特化したカリキュラムを提供するとともに、
一体のキャリアパスにより、障がい者雇用を見据えた就労移行支援へのキャリアアップ、専門的な業務を行う就労継続支援A型へのキャリアアップなど、社内各サービスと連携し、自立に向けた具体的なキャリアアップを支援します。</t>
  </si>
  <si>
    <t>株式会社O.H.C</t>
  </si>
  <si>
    <t>福井市江端町１３－４３</t>
  </si>
  <si>
    <t>０７７６－９７－５３９９</t>
  </si>
  <si>
    <t>０７７６－９７－５３９８</t>
  </si>
  <si>
    <t>info@ohc-company.jp</t>
  </si>
  <si>
    <t>https://www.ohc-company.jp/</t>
  </si>
  <si>
    <t>身体17.9%、精神75.0%、知的17.9%</t>
  </si>
  <si>
    <t xml:space="preserve">９：００ ～ １７：００ （休憩 ６０ 分） </t>
  </si>
  <si>
    <t xml:space="preserve">９：００ ～ １４：００ （休憩 ６０ 分） </t>
  </si>
  <si>
    <t>１３：００ ～ １７：００ （休憩 ０ 分）</t>
  </si>
  <si>
    <t>郵便物の封入・仕分・発送作業;発送代行、軽作業;</t>
  </si>
  <si>
    <t>株式会社ビッグエイト：福井市江守中町12-1</t>
  </si>
  <si>
    <t>土、日、祝日、年末年始、夏季休暇（年間休日 125 日）※作業により変動有</t>
  </si>
  <si>
    <t>令和5年度：１９．４％、令和4年度：１５．２％</t>
  </si>
  <si>
    <t>令和6年度：984円</t>
  </si>
  <si>
    <t>あり</t>
  </si>
  <si>
    <t>福武線 　本社： ベル前駅 徒歩5 分　 S R C : 清明駅 徒歩3 分</t>
  </si>
  <si>
    <t>建物段差;洋式トイレ;自動玄関ドア;聴覚障がい者受け入れ実績;</t>
  </si>
  <si>
    <t>　令和5年度：1名、令和4年度：0名</t>
  </si>
  <si>
    <t>https//www.plusweb-events.com/</t>
  </si>
  <si>
    <t>身体１０％、知的２０％、精神７０%</t>
  </si>
  <si>
    <t>９:００~１５:００(休憩６０分)</t>
  </si>
  <si>
    <t>１０:００~１５:００　休憩６０分</t>
  </si>
  <si>
    <t>製造（日用品等）;部品加工・組立;郵便物の封入・仕分・発送作業;</t>
  </si>
  <si>
    <t>アクセサリーの製作等</t>
  </si>
  <si>
    <t>土日及び盆休み、年末年始　１１０日</t>
  </si>
  <si>
    <t>令和5年度：40,500円/月、 令和4年度：38,000円/月</t>
  </si>
  <si>
    <t>朝、昼、夕　福井市内及び鯖江市内　※鯖江市内要相談</t>
  </si>
  <si>
    <t>JR福井駅　産業会館前　約１５分</t>
  </si>
  <si>
    <t>洋式トイレ;階段手すり;聴覚障がい者受け入れ実績;自動玄関ドア;</t>
  </si>
  <si>
    <t xml:space="preserve">毎月季節イベント実施　２か月毎出張ヘアサロンによる無料カット実施　
教室　ネイル　アクセサリー作り　パソコン　等
</t>
  </si>
  <si>
    <t xml:space="preserve">施設外充実　メガネ加工作業開設　一般就労訓練コース新設
</t>
  </si>
  <si>
    <t>青空</t>
  </si>
  <si>
    <t>福井市江端町24-1</t>
  </si>
  <si>
    <t>https://next-37.jimdosite.com/</t>
  </si>
  <si>
    <t>身体10％、知的50％、精神40%</t>
  </si>
  <si>
    <t>施設内：平日　900：00~14：15(休憩60分)　※土曜日出勤時　9：00～12：15</t>
  </si>
  <si>
    <t>福井市天王町10-3-6</t>
  </si>
  <si>
    <t>福井市文京７丁目２７番２号</t>
  </si>
  <si>
    <t>土日及び祝(年間休日96日)</t>
  </si>
  <si>
    <t>令和5年度100％、令和4年度100％</t>
  </si>
  <si>
    <t>時給984円</t>
  </si>
  <si>
    <t>６５歳</t>
  </si>
  <si>
    <t>${ベル：福井駅}</t>
  </si>
  <si>
    <t>2000円/月(${条件等})</t>
  </si>
  <si>
    <t>令和5年度2名、令和4年度1名</t>
  </si>
  <si>
    <t>リクリエーション</t>
  </si>
  <si>
    <t>前進主義AOSSA</t>
  </si>
  <si>
    <t>福井市手寄1丁目4-1　AOSSA3階</t>
  </si>
  <si>
    <t>050-3501-7440</t>
  </si>
  <si>
    <t>hpps://standtogether-fukushi.com</t>
  </si>
  <si>
    <t>動画作成を中心とした業務</t>
  </si>
  <si>
    <t>令和5年度：20,000円/月</t>
  </si>
  <si>
    <t>${福井駅}：${2分}</t>
  </si>
  <si>
    <t>エレベーター;障害者トイレ;建物内車椅子スペース;自動玄関ドア;視覚障がい者受け入れ実績;</t>
  </si>
  <si>
    <t>福井駅から徒歩圏内に位置しており、アクセスが非常に良好です。
ひとり1台のPC、office365アカウント、MicrosoftTeams（ファイル共有、チャット、Web会議など）</t>
  </si>
  <si>
    <t>動画制作のスキルを学び、実践できる環境を提供しています。フォトショップやイラストレーターといったデザインソフトを使用して、デザインやイラスト制作のスキルを向上させる機会の提供、体調に応じて柔軟に通所方法が可能で、テレワークにも対応、自分のペースで安心して働くことができます。</t>
  </si>
  <si>
    <t>駅近の立地により、通所の利便性が高く、通勤の負担を軽減します。クリエイティブな作業を中心に多様な働き方を支援し、一体のキャリアパスにより、障がい者雇用を見据えた就労移行支援へのキャリアアップを目指せます。</t>
  </si>
  <si>
    <t>（一社）タクティクス福井　福井北営業所</t>
  </si>
  <si>
    <t>福井市田原2丁目5-11</t>
  </si>
  <si>
    <t>0776-50-6725</t>
  </si>
  <si>
    <t>0776-50-6752</t>
  </si>
  <si>
    <t>tactics-fukui.n@wine.ocn.ne.jp</t>
  </si>
  <si>
    <t>https://tactics-fukui.jp</t>
  </si>
  <si>
    <t>身体3％、知的10％、精神87%</t>
  </si>
  <si>
    <t>(施設内：平日)9:50~15:10mm(休憩90分)</t>
  </si>
  <si>
    <t>部品加工・組立;郵便物の封入・仕分・発送作業;製造（日用品等）;</t>
  </si>
  <si>
    <t>加工など</t>
  </si>
  <si>
    <t>土日(年間休日111日)</t>
  </si>
  <si>
    <t>令和5年度：25,000円/月、 令和4年度：20,000円/月</t>
  </si>
  <si>
    <t>${送迎範囲}福井市内全般</t>
  </si>
  <si>
    <t>あり　無料/月</t>
  </si>
  <si>
    <t>えちぜん鉄道　西福井駅➡徒歩10分：京福バス　西公園前➡徒歩5分</t>
  </si>
  <si>
    <t>あり　無料</t>
  </si>
  <si>
    <t>階段手すり;自動玄関ドア;</t>
  </si>
  <si>
    <t>月一イベント、皆勤ランチ</t>
  </si>
  <si>
    <t>送迎・食費無料</t>
  </si>
  <si>
    <t>(施設内：平日)08：30~17：30(休憩60分)</t>
  </si>
  <si>
    <t>動画作成を中心とした作業</t>
  </si>
  <si>
    <t>土日及び祝(年間休日123日)</t>
  </si>
  <si>
    <t>AOSSA地下駐車場</t>
  </si>
  <si>
    <t>エレベーター;障害者トイレ;洋式トイレ;建物内車椅子スペース;自動玄関ドア;視覚障がい者受け入れ実績;</t>
  </si>
  <si>
    <t>令和5年度０名</t>
  </si>
  <si>
    <t>ひとり1台のPC＋サブモニタ、office365アカウント、MicrosoftTeams（ファイル共有、チャット、Web会議など）</t>
  </si>
  <si>
    <t>障がい者雇用に特化したカリキュラムを提供。実際の職場環境を体験するための見学や実習の機会を提供します。職場で必要とされる具体的なスキルを習得できるよう、多角的なサポートを提供し、就職に向けた準備をしっかりと支援しています。</t>
  </si>
  <si>
    <t>社会福祉法人　足羽福祉会　足羽ワークセンター</t>
  </si>
  <si>
    <t>福井市栂野町20-5</t>
  </si>
  <si>
    <t>0776-41-3795</t>
  </si>
  <si>
    <t>0776-41-3796</t>
  </si>
  <si>
    <t>workcenter@asuwafukushikai.jp</t>
  </si>
  <si>
    <t>身体##％、知的80％、精神20%</t>
  </si>
  <si>
    <t>施設内　9:00~16:00（休憩60分）</t>
  </si>
  <si>
    <t>施設外　8:45～15:30（休憩60分）　</t>
  </si>
  <si>
    <t>製造（食品・弁当等）;食品加工;清掃・クリーニング;飲食店等の運営・接客;</t>
  </si>
  <si>
    <t>医療法人健康会　嶋田病院　　福井市西方1-2-11</t>
  </si>
  <si>
    <t>当該月　-8日</t>
  </si>
  <si>
    <t>令和5年度：41,216円/月、 令和4年度：36,537円/月</t>
  </si>
  <si>
    <t>あり（福井市内）</t>
  </si>
  <si>
    <t>無料/月(条件等：特になし)</t>
  </si>
  <si>
    <t>福井駅から車で約15分、栂野バス停より徒歩5分</t>
  </si>
  <si>
    <t>あり　500円/食　(備考)食事提供加算適用時は195円</t>
  </si>
  <si>
    <t>レクリエーション活動、ソーシャルスキルトレーニング、研修旅行（年1回）</t>
  </si>
  <si>
    <t>作業内容：（飲食）調理補助、盛り付け、切込み、洗浄、配達、イベント販売など
　　　　　（店舗）接客、調理補助、盛り付け、洗浄など
　　　　　（役務）日常清掃業務、草刈り、ワックス作業、介護補助（シーツ交換、洗濯、皿洗いなど）</t>
  </si>
  <si>
    <t xml:space="preserve">足羽ワークセンターは、「飲食（店舗）事業」「役務（清掃・介護補助）事業」を展開しており、利用者様の特性を考慮し、その方に合った支援内容を構築することで、「やりがい・達成感」などを感じられるよう支援しています。また、地域との関わりを通して、利用者様のソーシャルスキルの向上も図っています。
店舗事業としては、あすわの木（福井県立図書館内カフェ）、CARAMON（福井県立一乗谷朝倉氏遺跡カフェ）を展開しています。
</t>
  </si>
  <si>
    <t>AOITSUKI</t>
  </si>
  <si>
    <t>福井市和田東1丁目707-1</t>
  </si>
  <si>
    <t>0776-37-3757</t>
  </si>
  <si>
    <t>0776-43-9089</t>
  </si>
  <si>
    <t>smit@snow-dp.co.jp</t>
  </si>
  <si>
    <t>https//aoi-tsuki-fukui.com</t>
  </si>
  <si>
    <t>身体0％、知的50％、精神50%</t>
  </si>
  <si>
    <t>月・火・木・金・土　　10:00~15:00</t>
  </si>
  <si>
    <t>月・火・木・金・土　　10:00~15:00　　１H毎に10分の休憩、昼休憩は１H</t>
  </si>
  <si>
    <t>製造（食品・弁当等）;清掃・クリーニング;飲食店等の運営・接客;</t>
  </si>
  <si>
    <t>福井市和田東1丁目2218番地</t>
  </si>
  <si>
    <t>福井市和田東2丁目704番地</t>
  </si>
  <si>
    <t>水・日</t>
  </si>
  <si>
    <t>10,000円～20,000円</t>
  </si>
  <si>
    <t>皆勤手当1,000円～5,000円</t>
  </si>
  <si>
    <t>あり、片道15分～20分</t>
  </si>
  <si>
    <t>東部ハニー前徒歩5分</t>
  </si>
  <si>
    <t>地域交流、権利擁護研修、身体拘束研修、感染症対策研修</t>
  </si>
  <si>
    <t>短い時間や1～3日等、徐々に開始しながら状況を確認しながら日数や時間を増やしていく。作業については、本人にあった作業を相談しながら決めていく。</t>
  </si>
  <si>
    <t>クロワッサンの成型、食事の準備、コーヒー豆の選別、清掃や洗濯、洗い場での食器拭き、包材の組み立てやラベル貼り、接客</t>
  </si>
  <si>
    <t>パンつくりやコーヒーが大好きな人大歓迎です。軽作業から接客まで幅広く作業を選択できます。簡単な作業から開始し慣れてきたら徐々にレベルアップできます。一人一人のペースに合わせて、まずは通ってくるという生活のリズムを整え、一緒に仕事しましょう。</t>
  </si>
  <si>
    <t>前進主義 ふくい 移行支援</t>
  </si>
  <si>
    <t>福井県福井市菅谷２丁目７－５</t>
  </si>
  <si>
    <t>0776-97-9003</t>
  </si>
  <si>
    <t>0776-97-9013</t>
  </si>
  <si>
    <t>https://standtogether-fukushi.com/</t>
  </si>
  <si>
    <t>身体16.7％、知的11.1％、精神72.2%</t>
  </si>
  <si>
    <t>(施設内：平日)8:30~17:30(休憩60分)</t>
  </si>
  <si>
    <t>情報処理・ＩＴ;事務補助;</t>
  </si>
  <si>
    <t>施設内作業と同じ
動画編集、データ作成、グループワーク等</t>
  </si>
  <si>
    <t>令和5年度：18,548円//月、 令和4年度：15,754円円/月</t>
  </si>
  <si>
    <t>エレベーター;障害者トイレ;洋式トイレ;建物内車椅子スペース;階段手すり;自動玄関ドア;聴覚障がい者受け入れ実績;視覚障がい者受け入れ実績;</t>
  </si>
  <si>
    <t>令和5年度8名、令和4年度9名</t>
  </si>
  <si>
    <t>支援内容：障がい者雇用に特化したカリキュラム（動画編集・軽作業・事務補助など）を提供し、具体的なニーズに応じた訓練や就職活動に必要となるスキル（履歴書作成、面接対策）をサポートし、就職への準備を整えます。
職場見学と実習：実際の職場環境を体験するための見学や実習の機会を提供しています。職場で業務を理解し、経験を積むことができ、就職に向けてしっかりと支援しています。</t>
  </si>
  <si>
    <t xml:space="preserve">実務での様々な訓練を通じて、自己理解や社会理解を深め、働き続ける力を身につけることができます。就労後も定着支援を利用することで、継続的に働くためのサポートを提供いたします。
</t>
  </si>
  <si>
    <t>前進主義 ふくい 定着支援</t>
  </si>
  <si>
    <t>身体20％、知的25％、精神55%</t>
  </si>
  <si>
    <t>〇定期的な面談
支援員は、月に1回以上職場またはご家庭を訪問し、関係者との協力関係を構築するとともに、就労継続における課題や状況について情報を共有することができます。
〇企業支援
企業ともヒアリングを行い、双方の意向をマッチングすることができます。
〇関係機関との連絡調整
関係機関との連携を構築することで、必要に応じて迅速に対応することができます。</t>
  </si>
  <si>
    <t>福井市大手2丁目3番地１号三の丸ビルＦ号室</t>
  </si>
  <si>
    <t>0776-25-3051</t>
  </si>
  <si>
    <t>0776-25-3052</t>
  </si>
  <si>
    <t>iroha041201@outlook.jp</t>
  </si>
  <si>
    <t>wingrow-work.jp</t>
  </si>
  <si>
    <t>身体7％、知的36％、精神57%</t>
  </si>
  <si>
    <t>(施設内：平日)9:30~14:30(休憩60分)　</t>
  </si>
  <si>
    <t>製造（日用品等）;部品加工・組立;清掃・クリーニング;かんたんな縫製作業;</t>
  </si>
  <si>
    <t>日曜日・祝日/土曜日は不定</t>
  </si>
  <si>
    <t>23,234円/月　R5年度（R5年4月～R6年3月）</t>
  </si>
  <si>
    <t>あり　※お気軽にご相談ください</t>
  </si>
  <si>
    <t>福井駅から徒歩4分</t>
  </si>
  <si>
    <t>110円/食（備考)※食事提供体制加算該当者</t>
  </si>
  <si>
    <t>建物段差;障害者トイレ;洋式トイレ;建物内車椅子スペース;自動玄関ドア;</t>
  </si>
  <si>
    <t xml:space="preserve">
行事：レクリエーション活動　駅前散策にてランチ・スイーツ・クリスマス会（お隣の喫茶店からテイクアウトのランチ）</t>
  </si>
  <si>
    <t xml:space="preserve">令和4年12月に開設　令和7年1月増設
サビ管兼管理者　1名／生活支援員　1名／職業指導員　1名／工賃向上達成指導員　1名
現在14名の方が利用中です。福井駅から徒歩5分以内で通えます。
無理のないペースで始められます。安心して働ける場を提供します。
同法人にA型事業所もあり、ステップアップも目指せます。
受診同行・ソーシャルスキルトレーニング・ハローワーク同行等就労支援
</t>
  </si>
  <si>
    <t xml:space="preserve">
</t>
  </si>
  <si>
    <t>みどりの森社会復帰センター　就労事業所　ジョブガーデン</t>
  </si>
  <si>
    <t>福井市文京2丁目14-25</t>
  </si>
  <si>
    <t>0776-22-3718</t>
  </si>
  <si>
    <t>0776-27-2827</t>
  </si>
  <si>
    <t>job@fmatsubara.com</t>
  </si>
  <si>
    <t>https://www.fmatsubara.com</t>
  </si>
  <si>
    <t>精神;</t>
  </si>
  <si>
    <t>精神100%</t>
  </si>
  <si>
    <t>(施設内：平日)9:30~15:30(休憩90分)</t>
  </si>
  <si>
    <t>郵便物の封入・仕分・発送作業;清掃・クリーニング;軽作業;</t>
  </si>
  <si>
    <t>(企業名：公益財団法人松原病院)福井市文京2丁目9ー1</t>
  </si>
  <si>
    <t>土、日、祝日、年末年始（12/30～1/3）</t>
  </si>
  <si>
    <t>令和5年度：23,578円/月、 令和4年度：14,112円/月</t>
  </si>
  <si>
    <t>{皆勤手当}：2000円/月（年度により変更の可能性あり）</t>
  </si>
  <si>
    <t>{送迎範囲}①福井市内及び坂井市方面、②福井市運動公園・清水町方面</t>
  </si>
  <si>
    <t>無料/月</t>
  </si>
  <si>
    <t>230円/食(食事提供体制加算該当者)</t>
  </si>
  <si>
    <t>レクリエーション活動　2回/年</t>
  </si>
  <si>
    <t>座って行う軽作業や、松原病院入院患者さんの洗濯代行作業やシーツ交換作業などの体を動かす作業があり、利用者さんの希望に合わせて作業の提案をします。</t>
  </si>
  <si>
    <t>ジョブトライ・厚生</t>
  </si>
  <si>
    <t>福井県福井市下六条町217-9</t>
  </si>
  <si>
    <t>0776-41-8021</t>
  </si>
  <si>
    <t>0776-41-8047</t>
  </si>
  <si>
    <t>fukushi@koseikaigroup.jp</t>
  </si>
  <si>
    <t>https://koseikaigroup.jp/2022/12/01/news_20221201/</t>
  </si>
  <si>
    <t>身体3％、知的6％、精神91％</t>
  </si>
  <si>
    <t>(施設内：平日9：00～16：00(休憩：午前20分、昼60分、午後20分)</t>
  </si>
  <si>
    <t>(施設内：土曜日)9：00～12：00(休憩：午前20分)　</t>
  </si>
  <si>
    <t>清掃・クリーニング;内職作業・ミシン作業・洗車作業;</t>
  </si>
  <si>
    <t>日曜日　(祝日、年末年始等は事業所カレンダーによります)</t>
  </si>
  <si>
    <t>令和5年度：22,331円/月、令和4年度：9,629円/月</t>
  </si>
  <si>
    <t>手当なし</t>
  </si>
  <si>
    <t>福井厚生病院巡回バス利用可</t>
  </si>
  <si>
    <t>あり(無料)</t>
  </si>
  <si>
    <t>京福バス(福井厚生病院)徒歩5分、すまいるバス(羽水高校前)徒歩15分　</t>
  </si>
  <si>
    <t>65円/食(おかずのみ)※食事提供体制加算非該当の方は実費370円</t>
  </si>
  <si>
    <t>令和6年度(R6.4～R7.2)障害者雇用4名、A型3名(計7名半年以上継続中)、令和5年度0名、令和4年度0名</t>
  </si>
  <si>
    <t>年末年越しそばの振る舞い
感染予防研修の開催
消防訓練の実施</t>
  </si>
  <si>
    <t>作業を行うスペースは広く、ゆったりと作業に取り組めます
元々病院だった場所を改装し利用しているためバリアフリーな環境です(車いすの職員もいます)</t>
  </si>
  <si>
    <t>ハートワーク</t>
  </si>
  <si>
    <t>福井市新保町16字両駒造3番地2</t>
  </si>
  <si>
    <t>0776528977</t>
  </si>
  <si>
    <t>heart.b@koushifukushikai.org</t>
  </si>
  <si>
    <t>https://www.koushifukushikai.jp/</t>
  </si>
  <si>
    <t>身体9％、知的9％、精神82%</t>
  </si>
  <si>
    <t>施設内：平日（月～金）（作業時間270分、休憩75分)　土曜日は作業時間150分（時間変更有り）</t>
  </si>
  <si>
    <t>下請け作業（検品、ラベル貼り、袋詰めなど）;郵便物の封入・仕分・発送作業;部品加工・組立;</t>
  </si>
  <si>
    <t>当該月の日数－8日（年間休日97日）　日曜、祝日は休み</t>
  </si>
  <si>
    <t>令和5年度：18,986円/月、 令和4年度：15,350円/月</t>
  </si>
  <si>
    <t>0円</t>
  </si>
  <si>
    <t>福井市内北東（施設周辺から福井駅までの範囲）</t>
  </si>
  <si>
    <t>50円/月（上限500円）</t>
  </si>
  <si>
    <t>越前新保駅（最寄りの駅）歩いて10分程度</t>
  </si>
  <si>
    <t>50円/食（食事提供加算非該当の方は470円）</t>
  </si>
  <si>
    <t>洋式トイレ;階段手すり;</t>
  </si>
  <si>
    <t>行事：食事会、花見、初詣など
研修：虐待防止、身体拘束、権利擁護、感染症、救急、５S、災害など</t>
  </si>
  <si>
    <t>平均年齢は60歳近くで利用者の高齢化が進んでいる。
簡単な作業でないとできない利用者が多い。
若年性認知症の利用者に対しての支援が難航している。</t>
  </si>
  <si>
    <t>ネクステクノ</t>
  </si>
  <si>
    <t>福井県福井市高柳１丁目1302</t>
  </si>
  <si>
    <t>0776-54-7665</t>
  </si>
  <si>
    <t>0776-54-7671</t>
  </si>
  <si>
    <t>akhyuki0213@gmail.com</t>
  </si>
  <si>
    <t>https://www.nextus-japan.com</t>
  </si>
  <si>
    <t>身体0％、知的14％、精神86%</t>
  </si>
  <si>
    <t>9：00～14：00（休憩６０分）</t>
  </si>
  <si>
    <t>9：00～15：00（休憩６０分）</t>
  </si>
  <si>
    <t>食品加工;福祉用具の洗浄・消毒;</t>
  </si>
  <si>
    <t>ベストアグリフーズ　福井県坂井市春江町定重2-11-1</t>
  </si>
  <si>
    <t>原則として毎週日曜日、祝日、会社カレンダーで休日と定めた土曜日（年間休日９６日）</t>
  </si>
  <si>
    <t>100％</t>
  </si>
  <si>
    <t>令和６年度　時給984円</t>
  </si>
  <si>
    <t>交通費は通勤距離と勤務地に応じて上限を設定し、出勤率に応じて支給。勤務地から自宅が５㎞以内の場合は支給無し。</t>
  </si>
  <si>
    <t>無料駐車場（３０台）あり</t>
  </si>
  <si>
    <t>京福バス　３６番　卸売市場前　徒歩６分　３８番　藤島園前　徒歩１０分　３９番　県民せいきょう前　徒歩３分</t>
  </si>
  <si>
    <t>２００円/食　食事提供加算対象外の方は３９０円/食</t>
  </si>
  <si>
    <t>令和5年度　2名、令和4年度　2名</t>
  </si>
  <si>
    <t>当社は２０１５年創立の高齢者・障害者向け福祉事業を営む会社です。福井市と坂井市で複数の障がい者就労支援事業所を展開しています。利用者一人ひとりの特性に合わせ、一人ひとりにあった無理ないお仕事を提供します。また一般企業への就労移行の実績が非常に高く、今までのノウハウを生かして一人ひとりの希望する就労に向けて適切なサポートを行っていきます。</t>
  </si>
  <si>
    <t>ネクステクノフレーム</t>
  </si>
  <si>
    <t>福井県福井市大和田2-515　アビタシオン１階　南側</t>
  </si>
  <si>
    <t>0776-50-7453</t>
  </si>
  <si>
    <t>0776-50-7454</t>
  </si>
  <si>
    <t>nextechno.flame@gmail.com</t>
  </si>
  <si>
    <t>身体10％、知的10％、精神80%</t>
  </si>
  <si>
    <t>9：00～11：00　（通所の場合）</t>
  </si>
  <si>
    <t>9：00～11：00　12：30～15：00　（在宅の場合　作業は１時間程度）</t>
  </si>
  <si>
    <t>製造（日用品等）;部品加工・組立;情報処理・ＩＴ;</t>
  </si>
  <si>
    <t>農産物の選別、検品</t>
  </si>
  <si>
    <t>原則として毎週日曜日、祝日、会社営業カレンダーで休日と定めた土曜日（年間休日９６日）</t>
  </si>
  <si>
    <t>令和5年度：17，968円/月</t>
  </si>
  <si>
    <t>無料駐車場（８台）あり</t>
  </si>
  <si>
    <t>京福バス　アピタ・エルパ前　徒歩２分</t>
  </si>
  <si>
    <t>２００円/食　食事提供加算外の方は３９０円/食</t>
  </si>
  <si>
    <t>建物段差;洋式トイレ;建物内車椅子スペース;自動玄関ドア;</t>
  </si>
  <si>
    <t>令和６年度　２名</t>
  </si>
  <si>
    <t>当社は２０１５年創立の高齢者・障害者向け福祉事業を営む会社です。福井市と坂井市で複数の障がい者就労支援事業所を展開しています。１日１５分から、週２日から利用できます。高時給短時間勤務スタイルで、一人ひとりの特性に合わせた無理のないお仕事を提供しています。また一般企業への就労移行の実績が非常に高く、今までのノウハウを生かして一人ひとりの希望する就労に向けて適切なサポートを行っていきます。</t>
  </si>
  <si>
    <t>0776-43-1681</t>
  </si>
  <si>
    <t>life.training1560@gmail.com</t>
  </si>
  <si>
    <t>一般社団法人　タクティクス福井　福井西営業所</t>
  </si>
  <si>
    <t>福井市加茂緑苑町817</t>
  </si>
  <si>
    <t>0776436984</t>
  </si>
  <si>
    <t>tactics-fukui.w@ace.ocn.ne.jp</t>
  </si>
  <si>
    <t>http://tactics-fukui.jp</t>
  </si>
  <si>
    <t>身体3.2％、知的22.6％、精神74.2%</t>
  </si>
  <si>
    <t>(施設内：平日)9:50~12:05(休憩15分)</t>
  </si>
  <si>
    <t>(施設内：平日)12:55~15:10(休憩15分)</t>
  </si>
  <si>
    <t>部品加工・組立;リサイクル事業;製品の検品作業;郵便物の封入・仕分・発送作業;</t>
  </si>
  <si>
    <t>土及び日(年間休日109日)</t>
  </si>
  <si>
    <t>令和5年度：29,000円/月、 令和4年度：22,000円/月</t>
  </si>
  <si>
    <t>京福バス みどり図書館前：徒歩5分</t>
  </si>
  <si>
    <t>0円/食</t>
  </si>
  <si>
    <t>皆勤ランチ、イベント・レクリエーション活動</t>
  </si>
  <si>
    <t>周囲が気になる方は3～4人だけで働ける小部屋での作業も可</t>
  </si>
  <si>
    <t>えばた工房</t>
  </si>
  <si>
    <t>福井市江端町20-1-3</t>
  </si>
  <si>
    <t>0776-43-1361</t>
  </si>
  <si>
    <t>0776-38-4471</t>
  </si>
  <si>
    <t>ebata-koubou@rokujyokoseikai.jp</t>
  </si>
  <si>
    <t>精神;知的;</t>
  </si>
  <si>
    <t>8:30~15:15(休憩45分)　</t>
  </si>
  <si>
    <t>10:15~17:00(休憩45分)　</t>
  </si>
  <si>
    <t>9:00~16:00(休憩60分)　</t>
  </si>
  <si>
    <t>9:30~16:30(休憩60分)　</t>
  </si>
  <si>
    <t>清掃・クリーニング;食器類洗浄作業;</t>
  </si>
  <si>
    <t>（いなほリハビリサポートセンター）福井市江端町20-24</t>
  </si>
  <si>
    <t>週休2日（年間休日105日）</t>
  </si>
  <si>
    <t>令和5年度38.9％、令和4年度42.9％</t>
  </si>
  <si>
    <t>${年末年始手当}：1000円/日</t>
  </si>
  <si>
    <t>なし（ただし無期労働契約に転換した者は適用）</t>
  </si>
  <si>
    <t>0円/月(${なし})</t>
  </si>
  <si>
    <t>${江端駅}：${5分}</t>
  </si>
  <si>
    <t>100円/食(${キャンセル実費450円})</t>
  </si>
  <si>
    <t>・ハローワーク就職支援
・一般就労した先輩社員との座談会
・クリスマス会
・清掃研修
・ベッドメイク研修</t>
  </si>
  <si>
    <t>作業研修を行ったり、就労に向けた研修プログラムで就職意欲を高め、就職活動をサポートしています。</t>
  </si>
  <si>
    <t>ebata-koubou@rokujyokouseikai.jp</t>
  </si>
  <si>
    <t>身体0.5％、知的12％、精神87.5%</t>
  </si>
  <si>
    <t>8:30~14:15(休憩45分)</t>
  </si>
  <si>
    <t>9:30~15:00(休憩90分)</t>
  </si>
  <si>
    <t>12:30~17:00(休憩15分)</t>
  </si>
  <si>
    <t>清掃・クリーニング;内職;</t>
  </si>
  <si>
    <t>日曜日</t>
  </si>
  <si>
    <t>令和5年度：32,071円/月、 令和4年度：20,816円/月</t>
  </si>
  <si>
    <t>${年末年始手当}：500円/日　${皆勤手当}：3000円/月　</t>
  </si>
  <si>
    <t>${法人が定める各停留所まで送迎}</t>
  </si>
  <si>
    <t>0円/食(${原則無料、キャンセル実費450円})</t>
  </si>
  <si>
    <t>・クリスマス会
・やわらぎ甲子園（各種作業技能選手権）
・夏まつり
・カラオケ大会
・その他季節のイベント等</t>
  </si>
  <si>
    <t>主に内職・清掃作業を行っており、短時間からゆっくり始めたいという方も多数働いています。また、高時給の作業班もあり、一般就労を目指したい方に向けてステップアップの支援を行っています。
お花見、かき氷、食事会、クリスマス会など楽しい行事も年間通して多数企画しています。</t>
  </si>
  <si>
    <t>CoCoラボ・やわらぎ</t>
  </si>
  <si>
    <t>福井市下六条町217番4</t>
  </si>
  <si>
    <t>0776-41-4060</t>
  </si>
  <si>
    <t>0776-41-4160</t>
  </si>
  <si>
    <t>shokuno-koubou@rokujyokoseikai.jp</t>
  </si>
  <si>
    <t>身体2％、知的16％、精神82%</t>
  </si>
  <si>
    <t>9:30~12:00(休憩15分)</t>
  </si>
  <si>
    <t>13:00~15:00(休憩15分)</t>
  </si>
  <si>
    <t>9:30~17:00(休憩90分)</t>
  </si>
  <si>
    <t>清掃・クリーニング;製造（食品・弁当等）;飲食店等の運営・接客;郵便物の封入・仕分・発送作業;内職作業;</t>
  </si>
  <si>
    <t>（六条リハビリセンター）福井市下六条町217番地</t>
  </si>
  <si>
    <t>令和5年度：49,894円/月、 令和4年度：39,477円/月</t>
  </si>
  <si>
    <t>${年末年始手当}：500円/日　${皆勤手当}：3000円/月　${オールマイティ手当}：50円/時　${リーダー手当}：50円/時</t>
  </si>
  <si>
    <t>${産業会館前バス停}：${2分}</t>
  </si>
  <si>
    <t>エレベーター;洋式トイレ;階段手すり;建物段差;</t>
  </si>
  <si>
    <t>・クリスマス会
・食事会
・お花見</t>
  </si>
  <si>
    <t>作業種類が多く、楽しく仕事に取り組めます。工賃は350円～600円までの6ステップに分かれており、手当も充実しています。</t>
  </si>
  <si>
    <t>コミュニティーやわらぎ</t>
  </si>
  <si>
    <t>福井市下六条町1-4-1</t>
  </si>
  <si>
    <t>0776-41-0100</t>
  </si>
  <si>
    <t>0776-41-2200</t>
  </si>
  <si>
    <t>comyu-yawaragi@rokujyokoseikai.jp</t>
  </si>
  <si>
    <t>https://rokujyokoseikai.jp/</t>
  </si>
  <si>
    <t>知的;精神</t>
  </si>
  <si>
    <t>身体0％、知的13.8％、精神86.2%</t>
  </si>
  <si>
    <t>(施設内：平日)9:30~15:00(休憩30分)</t>
  </si>
  <si>
    <t>(施設内：土祝)9:30~12:00(休憩15分)</t>
  </si>
  <si>
    <t>部品加工・組立;清掃・クリーニング;郵便物の封入・仕分・発送作業;内職作業</t>
  </si>
  <si>
    <t>（株式会社福井メディックス）福井市下馬3-606-3</t>
  </si>
  <si>
    <t>令和5年度：13,355円/月、 令和4年度：13,540円/月</t>
  </si>
  <si>
    <t>${年末年始手当}：500円/日　${皆勤手当}：3000円/月　${洗車手当}：300円/台　　</t>
  </si>
  <si>
    <t>障害者トイレ;洋式トイレ;建物内車椅子スペース;自動玄関ドア;階段手すり</t>
  </si>
  <si>
    <t>・お花見
・クリスマス会
・防火・防災訓練
・感染症予防研修
・虐待防止・身体拘束防止研修</t>
  </si>
  <si>
    <t>主に内職・清掃作業を行っており、作業内容は自分の体調に合わせて立ち仕事や座り仕事を選んだり、作業時間についてもゆっくり出勤したりできます。若い方から高齢の方まで、幅広い年代の方が明るく元気に通所されています。（昼食には温かいみそ汁が付く日もあります）</t>
  </si>
  <si>
    <t>フィール</t>
  </si>
  <si>
    <t>福井市問屋町４丁目506</t>
  </si>
  <si>
    <t>0776-89-1560</t>
  </si>
  <si>
    <t>https://lifetraining.jp</t>
  </si>
  <si>
    <t>知的　２３％　　精神　４５％</t>
  </si>
  <si>
    <t>施設内：10：00～15：00（AM休憩10分・昼休憩１時間　PM休憩１０分）施設外10：00～16：00</t>
  </si>
  <si>
    <t>清掃・クリーニング;部品加工・組立;タグ付け、仏具磨き</t>
  </si>
  <si>
    <t>福井市新保町１０字２６番</t>
  </si>
  <si>
    <t>土、日、祝日、お盆、年末年始</t>
  </si>
  <si>
    <t>B型なのでなし</t>
  </si>
  <si>
    <t>令和５年：22,000円/月</t>
  </si>
  <si>
    <t>皆勤手当、精勤手当、施設外手当</t>
  </si>
  <si>
    <t>あり。要相談</t>
  </si>
  <si>
    <t>バス停　問屋町３丁目　350ｍ　６分</t>
  </si>
  <si>
    <t>２００円/日</t>
  </si>
  <si>
    <t>洋式トイレ;階段手すり;自動玄関ドア</t>
  </si>
  <si>
    <t>令和５年度　なし</t>
  </si>
  <si>
    <t>レクリエーション　食事会、ハロウィーン、クリスマス、新年会、誕生会、コミニュケーション研修</t>
  </si>
  <si>
    <t>物件清掃、工場内の作業も取り入れています。同建物内に、自立訓練（生活訓練）があります。</t>
  </si>
  <si>
    <t>(株)ふくい福祉振興会　B型事業所</t>
  </si>
  <si>
    <t>福井市和田東１－２３２３</t>
  </si>
  <si>
    <t>0776600030</t>
  </si>
  <si>
    <t>jimu@fukui-fukushi.com</t>
  </si>
  <si>
    <t>https://fukui-fukushi.com/</t>
  </si>
  <si>
    <t>身体;知的;精神</t>
  </si>
  <si>
    <t>身体35％、知的30％、精神35%</t>
  </si>
  <si>
    <t xml:space="preserve">(施設内：平日)10:00~14:00(休憩60分) </t>
  </si>
  <si>
    <t xml:space="preserve">(施設内：土祝)10:00~14:00(休憩60分) </t>
  </si>
  <si>
    <t>(施設外：平日)09:00~15:00(休憩60分)</t>
  </si>
  <si>
    <t>(施設外：土祝)09:00~15:00(休憩60分)</t>
  </si>
  <si>
    <t>製造（食品・弁当等）;部品加工・組立;清掃・クリーニング;郵便物の封入・仕分・発送作業;フラワーアレンジメント制作</t>
  </si>
  <si>
    <t>(企業名：大同青果)福井市開発町５丁目２００２　野菜の袋詰めなど　</t>
  </si>
  <si>
    <t>(企業名：からだリビング)福井市和田２丁目１３０９　味噌汁作り、洗濯たたみ、清掃</t>
  </si>
  <si>
    <t>コンタクトケース組立、フラワーアレンジメント制作、タオルたたみ　他</t>
  </si>
  <si>
    <t>令和5年度：28633/月、 令和4年度：25486円/月</t>
  </si>
  <si>
    <t>${送迎範囲}福井市内　ベル方面～社南～福井工大～花月～開発～エルパ</t>
  </si>
  <si>
    <t>０円/月(${無料})</t>
  </si>
  <si>
    <t>${福井駅}ー${東部プラザ停}：${５分}</t>
  </si>
  <si>
    <t>100円/食(${生活保護者無料})</t>
  </si>
  <si>
    <t>障害者トイレ;建物内車椅子スペース;階段手すり;建物段差;聴覚障がい者受け入れ実績;視覚障がい者受け入れ実績;手話検定合格者　２名　在籍;洋式トイレ</t>
  </si>
  <si>
    <t>令和5年度０名、令和4年度１名</t>
  </si>
  <si>
    <t>レクレーション企画（お花見、外食、カラオケ大会、忘年会、新年会、勉強会）</t>
  </si>
  <si>
    <t>身体的介助が必要な方、トイレ介助、おむつ交換、パット交換など対応可能。
リフト車５月導入　入浴などのサービス希望あれば可能</t>
  </si>
  <si>
    <t>洋式トイレ;階段手すり</t>
  </si>
  <si>
    <t>TONARI　B型事業所</t>
  </si>
  <si>
    <t>福井市和田東１－２３２２</t>
  </si>
  <si>
    <t>身体15％、知的15％、精神70%</t>
  </si>
  <si>
    <t>製造（食品・弁当等）;製造（日用品等）;部品加工・組立;清掃・クリーニング;郵便物の封入・仕分・発送作業</t>
  </si>
  <si>
    <t>(企業名：大同青果)福井市開発町５丁目２００２　野菜の袋詰めなど</t>
  </si>
  <si>
    <t>令和5年度：36302/月、 令和4年度：25149円/月</t>
  </si>
  <si>
    <t>${送迎範囲}福井市内　ベル方面～社南～福井工大～花月～開発～エルパ～森田</t>
  </si>
  <si>
    <t>${福井駅}ー${東部プラザ停}：${５分}　${福井駅}ー${市場前停}：${15分}</t>
  </si>
  <si>
    <t>エレベーター;建物段差;障害者トイレ;洋式トイレ;建物内車椅子スペース;階段手すり;聴覚障がい者受け入れ実績;視覚障がい者受け入れ実績;手話検定合格者　２名　在籍</t>
  </si>
  <si>
    <t>令和5年度１名、令和4年度２名</t>
  </si>
  <si>
    <t>松本ファクトリー</t>
  </si>
  <si>
    <t>福井市松本1-2-19</t>
  </si>
  <si>
    <t>0776-26-2060</t>
  </si>
  <si>
    <t>0776-26-4160</t>
  </si>
  <si>
    <t>s-matsumoto@rokukyokoseikai.jp</t>
  </si>
  <si>
    <t>身体2％、知的26％、精神72%</t>
  </si>
  <si>
    <t>9:00~12:00(休憩60分)</t>
  </si>
  <si>
    <t>9:00~15:00(休憩120分)</t>
  </si>
  <si>
    <t>8:30~14:30(休憩60分)</t>
  </si>
  <si>
    <t>12:15~17:00(休憩60分)</t>
  </si>
  <si>
    <t>清掃・クリーニング;内職作業・介護補助</t>
  </si>
  <si>
    <t>（よつばリハビリサポートセンター）福井市四ツ井1-13-23</t>
  </si>
  <si>
    <t>令和5年度：20,161円/月、 令和4年度：20,603円/月</t>
  </si>
  <si>
    <t>${年末年始手当}：500円/日　${皆勤手当}：3000円/月</t>
  </si>
  <si>
    <t>${福井口駅}：${1分}</t>
  </si>
  <si>
    <t>エレベーター;障害者トイレ;洋式トイレ;階段手すり;自動玄関ドア</t>
  </si>
  <si>
    <t>・食事会
・クリスマス会
・防災訓練
・感染研修等</t>
  </si>
  <si>
    <t>作業内容や時間は、体調など自分のペースに合わせてご利用できます。
働く練習をしたい、通所することで規則正しい生活リズムを身につけたい方などが利用されています。明るく優しい雰囲気の環境です。お気軽にお問合せください。</t>
  </si>
  <si>
    <t>障害者就労支援事業所「夢つづきの家」</t>
  </si>
  <si>
    <t>福井市月見2丁目10番1号</t>
  </si>
  <si>
    <t>https://www.keichoukai.or.jp/yumetuduki/</t>
  </si>
  <si>
    <t>知的;精神;身体</t>
  </si>
  <si>
    <t>身体0％、知的60％、精神40%</t>
  </si>
  <si>
    <t>・事業所の定着支援員がひと月に1回以上、企業訪問や事業所内にて面談・カウンセリングを行い、職場や生活面での状況を聞き取ります。
・職場での不安や負担、生活面での悩み、課題があった際には、改善に向けた調整を行います。
・企業との調整をはじめ、状況に合わせて家族や各支援機関、医療機関との連携を図り、安心して働きつづけていくための環境を整えていきます。
・就職者交流会など、就職後もみんなで集まり楽しめる機会を設けています。
◎職場や生活面で問題がないことが一番ですが、定期的に状況確認をすることで、必要な支援を早期に整え、よりよい社会生活をつづけていくためのサービスです。</t>
  </si>
  <si>
    <t>平谷こども発達クリニック　社事業所はぐくみ　</t>
  </si>
  <si>
    <t>福井市種池20字30-1</t>
  </si>
  <si>
    <t>0776-97-9697　種池ﾊｳｽ</t>
  </si>
  <si>
    <t>0776-63-5265</t>
  </si>
  <si>
    <t>rose@hiratani-c.jp</t>
  </si>
  <si>
    <t>現在更新中　令和7年4月1日開始予定</t>
  </si>
  <si>
    <t>身体0％、知的40％、精神60%</t>
  </si>
  <si>
    <t>(施設内：平日)9:30～16:00　(休憩：朝15分　昼食60分　昼15分)</t>
  </si>
  <si>
    <t>農業・園芸</t>
  </si>
  <si>
    <t>土日・祝日(土曜営業日あり)</t>
  </si>
  <si>
    <t>令和5年度：20,876円/月、 令和4年度：20,576円/月</t>
  </si>
  <si>
    <t>あり　(送迎の範囲：円山事業所～種池ハウス)　(送迎ルート:種池ハウス～円山事業所～運動公園～種池ハウス)</t>
  </si>
  <si>
    <t>江守の里(京福バス)から徒歩5分</t>
  </si>
  <si>
    <t>なし　お弁当を持参してください。</t>
  </si>
  <si>
    <t>洋式トイレ</t>
  </si>
  <si>
    <t>令和3年度1名　(令和7年3月現在)</t>
  </si>
  <si>
    <t>余暇支援としてレクリェーションを実施　　(ウォーキング・ドライブ等、1～2か月に1回程度)</t>
  </si>
  <si>
    <t>医療法人が運営する就労継続支援B型事業所であり、福祉と農業、障がい者にとって大切な医療と連携した事業所です。</t>
  </si>
  <si>
    <t>作業内容：バラの作業(剪定・接ぎ木・植替え・肥料撒布など)　野菜作業(砂栽培と畑栽培に関する播種・定植・収穫や販売準備等)　　　　ぶどう作業(剪定・摘粒・袋かけなど)　事務作業(チラシ作成等)　販売活動(訪問販売やイベント販売への参加)</t>
  </si>
  <si>
    <t>バラやぶどう、野菜などの生育をとおし、自然とふれあう、心とからだにやさしい作業活動です。</t>
  </si>
  <si>
    <t>ふくい福祉振興会　A型事業所</t>
  </si>
  <si>
    <t xml:space="preserve">(施設外：平日)09:00~15:00(休憩60分) </t>
  </si>
  <si>
    <t xml:space="preserve">(施設内：土祝)09:00~15:00(休憩60分) </t>
  </si>
  <si>
    <t>製造（食品・弁当等）;食品加工</t>
  </si>
  <si>
    <t>(企業名：新海)福井市開発１丁目１４０１</t>
  </si>
  <si>
    <t>令和5年度50.9％、令和4年度50.1％</t>
  </si>
  <si>
    <t>${福井駅}ー${市場前停}：${20分}</t>
  </si>
  <si>
    <t>100円/食(${備考})</t>
  </si>
  <si>
    <t>建物段差;洋式トイレ;階段手すり;聴覚障がい者受け入れ実績</t>
  </si>
  <si>
    <t>令和5年度３名、令和4年度２名</t>
  </si>
  <si>
    <t>忘年会　新年会</t>
  </si>
  <si>
    <t>聴覚障がい者が在籍しています
一人で黙々と行う作業です</t>
  </si>
  <si>
    <t>０９：３０～１１：３０　作業
１１：３０～１２：３０　休憩
１２：３０～１５：３０　作業</t>
  </si>
  <si>
    <t>手話や筆談でのやり取り可能
知的障害のある方でも、ゆっくり丁寧にサポートしています
一人で黙々と行う作業になるため、チームプレイや連携は必要ありません</t>
  </si>
  <si>
    <t>身体27％、知的24％、精神48%</t>
  </si>
  <si>
    <t>平日9：00～16：30</t>
  </si>
  <si>
    <t>製造（日用品等）;部品加工・組立;清掃・クリーニング;郵便物の封入・仕分・発送作業</t>
  </si>
  <si>
    <t>土日及び祝日、年末年始、夏季休暇(年間休日124日)</t>
  </si>
  <si>
    <t>精勤手当、所外作業手当</t>
  </si>
  <si>
    <t>福井市南部、ほか応相談</t>
  </si>
  <si>
    <t>福井駅　車で10分、福井鉄道赤十字前駅　徒歩5分、バス停　徒歩1分</t>
  </si>
  <si>
    <t>190円/食、おかずのみ60円/食(食事提供体制加算対象の方)</t>
  </si>
  <si>
    <t>障害者トイレ;洋式トイレ;建物内車椅子スペース;階段手すり;自動玄関ドア;聴覚障がい者受け入れ実績;視覚障がい者受け入れ実績</t>
  </si>
  <si>
    <t>令和6年度1名</t>
  </si>
  <si>
    <t>レクリエーション（約1ヶ月に1回）
SST（ソーシャルスキルズトレーニング）
就職者交流会　等</t>
  </si>
  <si>
    <t xml:space="preserve">・全ての障害のある方を対象としております。
・多種多様なにわたる仕事の提供を行っています。所内での軽作業や所外作業も行っております。
・多機能型事業所として、就労移行支援サービスも行っていますので、一般就労へのステップアップも出来ます。
・1人1人のペースに合わせた活動ができます。
・社会福祉士、精神保健福祉士等専門的な知識・経験を持つ職員を配置しています。
</t>
  </si>
  <si>
    <t>http://www.keichoukai.or.jp/yumetuduki/</t>
  </si>
  <si>
    <t>知的60％、精神40%</t>
  </si>
  <si>
    <t>福井市南部、他応相談</t>
  </si>
  <si>
    <t>レクリエーション（約1ヶ月に1回）
SST（ソーシャルスキルズトレーニング）
就職者交流会　　　等</t>
  </si>
  <si>
    <t>インテグラルワークス福井</t>
  </si>
  <si>
    <t>福井県福井市西開発２丁目407</t>
  </si>
  <si>
    <t>0776-50-2120</t>
  </si>
  <si>
    <t>0776-50-2152</t>
  </si>
  <si>
    <t>integralcollege@integralgroup.jp</t>
  </si>
  <si>
    <t>https://integralgroup.jp/</t>
  </si>
  <si>
    <t>身体20％、知的20％、精神60%</t>
  </si>
  <si>
    <t>施設内：平日（祝日含む月～金）10:00~15:00　(休憩60分)　</t>
  </si>
  <si>
    <t>郵便物の封入・仕分・発送作業;軽作業</t>
  </si>
  <si>
    <t>在宅就労希望の方：適応可能</t>
  </si>
  <si>
    <t>土及び日</t>
  </si>
  <si>
    <t>令和6年度：13,500円/月（予定）（令和5年度：11,000円/月、 令和4年度：10,000円/月）</t>
  </si>
  <si>
    <t>精勤手当</t>
  </si>
  <si>
    <t>あり{送迎範囲は要相談}</t>
  </si>
  <si>
    <t>190円/食(備考)食事提供体制加算対象の方は「無料」</t>
  </si>
  <si>
    <t>洋式トイレ;階段手すり;聴覚障がい者受け入れ実績;建物段差</t>
  </si>
  <si>
    <t>イベント活動や防災訓練、感染研修等</t>
  </si>
  <si>
    <t>生活訓練との併用利用が可能（環境の変化が少ないので、安心してご利用いただけます）</t>
  </si>
  <si>
    <t>就労支援：一人一人に寄り添いながら作業内容を決めていきます。
生活支援：就労以外のことも含め、話を聞いたりしています。
その他　：イベント活動あり</t>
  </si>
  <si>
    <t>利用者様には、ご自身のペースで作業を進めていただいております。
「あせらず、ゆっくり」作業することで、「より良く」ご自身の目標にレベルアップを目指しております。</t>
  </si>
  <si>
    <t>ワンネスサポート株式会社</t>
  </si>
  <si>
    <t>福井県福井市大町1丁目711番地</t>
  </si>
  <si>
    <t>0776-50-2150</t>
  </si>
  <si>
    <t>0776-50-2159</t>
  </si>
  <si>
    <t>yaoyao@ktb.biglobe.ne.jp</t>
  </si>
  <si>
    <t>http://wannesu2150.wixsite.com/website</t>
  </si>
  <si>
    <t>身体10％、知的40%、精神50%</t>
  </si>
  <si>
    <t>平日：9:00～14:00（休憩60分）</t>
  </si>
  <si>
    <t>農業・園芸;部品加工・組立;清掃・クリーニング</t>
  </si>
  <si>
    <t>（農業組合法人ファームコウノトリの里）福井県越前市下中津町54-15</t>
  </si>
  <si>
    <t>プラスチック製品の検品及び梱包作業</t>
  </si>
  <si>
    <t>土日及び祝日</t>
  </si>
  <si>
    <t>100%</t>
  </si>
  <si>
    <t>40,000円/月</t>
  </si>
  <si>
    <t>75歳</t>
  </si>
  <si>
    <t>JR北陸本線　越前花堂駅から徒歩5分</t>
  </si>
  <si>
    <t>令和5年度2名、令和4年度2名</t>
  </si>
  <si>
    <t>特になし</t>
  </si>
  <si>
    <t>明るく気楽にやれる職場作りに力を注いでいる</t>
  </si>
  <si>
    <t>プラスチック製品の検品及び梱包作業
個人に合った仕事を提供している
社内就労については全般的に座り作業をしている</t>
  </si>
  <si>
    <t>気楽に相談しながら前向きに取り組める職場環境を整えている。</t>
  </si>
  <si>
    <t>G・S・I</t>
  </si>
  <si>
    <t>福井市大手1丁目1-17</t>
  </si>
  <si>
    <t>0776-23-3235</t>
  </si>
  <si>
    <t>0776-23-3027</t>
  </si>
  <si>
    <t>goshima@gsi-a.co.jp</t>
  </si>
  <si>
    <t>https://www.gsi-a.co.jp</t>
  </si>
  <si>
    <t>身体25％.知的25％.精神50％</t>
  </si>
  <si>
    <t>(施設内：平日9：30~16：00(休憩90分)</t>
  </si>
  <si>
    <t>(施設内：平日)10：00~16：00(休憩90分)</t>
  </si>
  <si>
    <t>部品加工・組立;郵便物の封入・仕分・発送作業;検品・検針;情報処理・ＩＴ</t>
  </si>
  <si>
    <t>(企業名：株式会社　黒船物流)福井県鯖江市鳥羽110-1</t>
  </si>
  <si>
    <t>土日及び祝祭日及び会社休日(年間休日130日)</t>
  </si>
  <si>
    <t>${皆勤手当}：500円/月</t>
  </si>
  <si>
    <t>3000円/月(${条件等})</t>
  </si>
  <si>
    <t>福井駅・福井新駅{最寄り駅}ー福井駅{バス停}：5分{所要時間}</t>
  </si>
  <si>
    <t>障害者トイレ;洋式トイレ;階段手すり;聴覚障がい者受け入れ実績</t>
  </si>
  <si>
    <t>令和5年0名、令和4年度1名</t>
  </si>
  <si>
    <t>年３回自由参加BBQ・年末年越しそば振る舞い・月１回全社ミーティング・３か月１回外部講師社員研修</t>
  </si>
  <si>
    <t>子育て優先・働き方改革優先・賃金向上優先</t>
  </si>
  <si>
    <t>株式会社つばさ</t>
  </si>
  <si>
    <t>福井市高柳1丁目203　カーサ・リブレ</t>
  </si>
  <si>
    <t>0776-43-9916</t>
  </si>
  <si>
    <t>0776-43-9917</t>
  </si>
  <si>
    <t>info@tsubasa.fukui.jp</t>
  </si>
  <si>
    <t>https://info0423168.wixsite.com/tsubasa</t>
  </si>
  <si>
    <t>身体45％、知的25％、精神30%</t>
  </si>
  <si>
    <t>(施設内：平日)9：00~14:00(休憩60分)</t>
  </si>
  <si>
    <t>(施設外：平日)9：00~14:00(休憩60分)</t>
  </si>
  <si>
    <t>(施設外：平日)10：00~17:00(休憩60分)</t>
  </si>
  <si>
    <t>清掃・クリーニング;郵便物の封入・仕分・発送作業;軽作業全般、梱包作業等</t>
  </si>
  <si>
    <t>シール貼り
データ入力
その他本人に合わせた軽作業など</t>
  </si>
  <si>
    <t>土日祝(年間休日120日)</t>
  </si>
  <si>
    <t>2,000円/月(利用率80％の場合会社負担)</t>
  </si>
  <si>
    <t>バス停　藤島園　徒歩7分　　　　卸売市場前　徒歩8分</t>
  </si>
  <si>
    <t>200円/食（400円の所半分会社負担）</t>
  </si>
  <si>
    <t>聴覚障がい者受け入れ実績</t>
  </si>
  <si>
    <t>感染症対策研修
避難訓練等</t>
  </si>
  <si>
    <t>一人一人が責任をもち、周りと協力しながら作業を行っています！
また作業の種類が多いのが特徴です。
自分に合った作業を探しに『つばさ』へ来てみてください</t>
  </si>
  <si>
    <t>福井市みのり１丁目24-35</t>
  </si>
  <si>
    <t>0776-43-9320</t>
  </si>
  <si>
    <t>0776-43-9370</t>
  </si>
  <si>
    <t>tactics-fukui@aurora.ocn.ne.jp</t>
  </si>
  <si>
    <t>知的20％　精神80％</t>
  </si>
  <si>
    <t>月～金曜　9：50～15：10　祝日営業　　年末年始休業（１２/29～1/3）</t>
  </si>
  <si>
    <t>郵便物の封入・仕分・発送作業;部品加工・組立;製造（日用品等）</t>
  </si>
  <si>
    <t>土日　年末年始（12/29～1/3）</t>
  </si>
  <si>
    <t>令和５年度３２９３７円</t>
  </si>
  <si>
    <t>あり（市内）</t>
  </si>
  <si>
    <t>１０台分</t>
  </si>
  <si>
    <t>京福・福鉄バス　みのり２丁目バス停　　福鉄最寄り駅　赤十字前（徒歩５分）商工会議所前（徒歩４分）</t>
  </si>
  <si>
    <t>３３０円</t>
  </si>
  <si>
    <t>階段手すり;洋式トイレ</t>
  </si>
  <si>
    <t>令和4年度2名　令和6年度2名</t>
  </si>
  <si>
    <t>毎月イベント実施
毎月皆勤賞表彰（皆勤ランチ）</t>
  </si>
  <si>
    <t xml:space="preserve">フリードリンク
</t>
  </si>
  <si>
    <t>人それぞれ目標や就労に対しての想いが異なります。
作業能力等も人それぞれで、その方の想い、目標、状況等に合わせ個別に目標を考え支援していきます</t>
  </si>
  <si>
    <t xml:space="preserve">明るく楽しく元気よく
</t>
  </si>
  <si>
    <t>ワークハウス</t>
  </si>
  <si>
    <t>福井市町屋２丁目6-25</t>
  </si>
  <si>
    <t>0776-50-7461</t>
  </si>
  <si>
    <t>workhouse811@gmail.com</t>
  </si>
  <si>
    <t>https://neutral-group.com/</t>
  </si>
  <si>
    <t>身体;精神;知的</t>
  </si>
  <si>
    <t>施設内：平日)9:55~15:10(休憩75分) 　施設外：作業による　</t>
  </si>
  <si>
    <t>農業・園芸;製造（食品・弁当等）;部品加工・組立;飲食店等の運営・接客;倉庫内作業</t>
  </si>
  <si>
    <t>（企業名：JA福井県）福井県福井市河増町９－１０－１</t>
  </si>
  <si>
    <t>（企業名：LCコープ）福井市新保町１０－２６</t>
  </si>
  <si>
    <t>土日及び祝、夏季休暇、年末年始休暇（年間休日124日）</t>
  </si>
  <si>
    <t>令和5年度90％、令和4年度95％</t>
  </si>
  <si>
    <t>報奨金：1,000~3,000円</t>
  </si>
  <si>
    <t>無</t>
  </si>
  <si>
    <t>えちぜん鉄道：まつもと町屋駅より徒歩５分</t>
  </si>
  <si>
    <t>200円/食(おかずのみ130円)</t>
  </si>
  <si>
    <t>建物段差;洋式トイレ;階段手すり</t>
  </si>
  <si>
    <t>令和5年度3名、令和4年度4名</t>
  </si>
  <si>
    <t>施設内作業及び施設外就労にて、複数の業種を体験することができます。本人の特性に合わせて仕事の調整が可能です。</t>
  </si>
  <si>
    <t>様々な業種を実際に体験し、自身の適職を知り、一般企業への就職をサポートします。また自社製品である「Have　Tae　TOAST」は好評をいただいており、令和7年3月より工場設備を福井市町屋へ移転し増産する体制をとっています。</t>
  </si>
  <si>
    <t>セルプうらら</t>
  </si>
  <si>
    <t>福井市学園3丁目7-5</t>
  </si>
  <si>
    <t>0776-43-1750</t>
  </si>
  <si>
    <t>0776-43-1751</t>
  </si>
  <si>
    <t>urara@e-selp.or.jp</t>
  </si>
  <si>
    <t>http://ww.e-selp.or.jp</t>
  </si>
  <si>
    <t>身体10％　知的50％　精神40％</t>
  </si>
  <si>
    <t>施設内：（平日)9：30～16：00　※土曜作業日はAMのみ</t>
  </si>
  <si>
    <t>施設外：（平日)9：30～16：00　※土曜作業日はAMのみ</t>
  </si>
  <si>
    <t>清掃・クリーニング;部品加工・組立;郵便物の封入・仕分・発送作業</t>
  </si>
  <si>
    <t>福井市内企業、病院、公共施設</t>
  </si>
  <si>
    <t>土曜日（法人のカレンダーで定める日）・日・祝日・年末年始</t>
  </si>
  <si>
    <t>令和5年度25,105円/月、令和4年度25,020円/月</t>
  </si>
  <si>
    <t>皆勤賞、精勤賞あり　</t>
  </si>
  <si>
    <t>あり　（松本、田原町、大宮方面）、（運動公園、花堂、福井市南部方面）</t>
  </si>
  <si>
    <t>京福バス　バス停：市営団地入口　福井駅から約18分</t>
  </si>
  <si>
    <t>あり（おかずとごはんのセット210円/1食）（おかずのみ60円/1食）</t>
  </si>
  <si>
    <t>障害者トイレ;建物段差;洋式トイレ;建物内車椅子スペース;聴覚障がい者受け入れ実績</t>
  </si>
  <si>
    <t>令和5年度0名　令和4年度0名</t>
  </si>
  <si>
    <t>年に10回程度実施　コミュニケーション能力の向上、働く体力の維持・向上に繋げることを目的としています。また、地域での生活や就労を目指している方に、一般就労先の見学や体験会、自立セミナー等に参加する機会を作っています。</t>
  </si>
  <si>
    <t>作業面：軽作業や清掃、草刈や農作業のお手伝い、販売会など幅広い作業の提供を行っています。
生活面：一人暮らしでの困り事の相談や郵便物や提出物を一緒に確認する等、困っていること、わからないこと等への支援を行っています。</t>
  </si>
  <si>
    <t>C&amp;Cサービス</t>
  </si>
  <si>
    <t>福井市文京2丁目11-4</t>
  </si>
  <si>
    <t>0776-63-6711</t>
  </si>
  <si>
    <t>0776-63-6714</t>
  </si>
  <si>
    <t>cocoro5800@gmail.com</t>
  </si>
  <si>
    <t>https://sites.google.com/view/ccservice/ホーム</t>
  </si>
  <si>
    <t>精神</t>
  </si>
  <si>
    <t>精神100％</t>
  </si>
  <si>
    <t>8：30～17：30（休憩60分）</t>
  </si>
  <si>
    <t>8：30～12：30（休憩なし）</t>
  </si>
  <si>
    <t>農業・園芸;製造（食品・弁当等）;清掃・クリーニング;飲食店等の運営・接客;病院内売店の運営</t>
  </si>
  <si>
    <t>（公益財団法人　松原病院）福井市文京２－９－１）</t>
  </si>
  <si>
    <t>事業所が指定する曜日及び日曜日、祝日（年間休日120日）</t>
  </si>
  <si>
    <t>令和6年度61％</t>
  </si>
  <si>
    <t>令和6年度：時給991円</t>
  </si>
  <si>
    <t>福井市、坂井市</t>
  </si>
  <si>
    <t>1000円／月</t>
  </si>
  <si>
    <t>えちぜん鉄道田原町駅：徒歩5分</t>
  </si>
  <si>
    <t>150円／食</t>
  </si>
  <si>
    <t>令和5年度5名、令和4年度２名</t>
  </si>
  <si>
    <t>浴室洗浄研修、障害者虐待防止権利擁護研修</t>
  </si>
  <si>
    <t>ラートハウス</t>
  </si>
  <si>
    <t>福井市大手2丁目8番10号</t>
  </si>
  <si>
    <t>０７７６（２８）２１２２</t>
  </si>
  <si>
    <t>０７７６（２８）２１３３</t>
  </si>
  <si>
    <t>m15070606＠hartrand．jp</t>
  </si>
  <si>
    <t>身体５％　知的６１％　精神３４％</t>
  </si>
  <si>
    <t>ＡＭ9時～PM7時</t>
  </si>
  <si>
    <t>AM8時～PM9時</t>
  </si>
  <si>
    <t>AM0時～PM11時59分</t>
  </si>
  <si>
    <t>飲食店等の運営・接客;物販</t>
  </si>
  <si>
    <t>福井市中央１－２－１ハピリン２F</t>
  </si>
  <si>
    <t>福井市西谷２－６０１</t>
  </si>
  <si>
    <t>シフト制</t>
  </si>
  <si>
    <t>ｒ５　１００％　　　ｒ４　１００％</t>
  </si>
  <si>
    <t>984</t>
  </si>
  <si>
    <t>交通費1／2or1／4の支給</t>
  </si>
  <si>
    <t>定年なし</t>
  </si>
  <si>
    <t>一部あり</t>
  </si>
  <si>
    <t>駐車場は無料</t>
  </si>
  <si>
    <t>福井駅3分</t>
  </si>
  <si>
    <t>建物段差;障害者トイレ;洋式トイレ;自動玄関ドア;聴覚障がい者受け入れ実績;視覚障がい者受け入れ実績</t>
  </si>
  <si>
    <t>令和5年　1人　　令和4年2人</t>
  </si>
  <si>
    <t>定期に研修実施</t>
  </si>
  <si>
    <t>各店舗にての就労支援</t>
  </si>
  <si>
    <t>各店舗作業においての就労支援</t>
  </si>
  <si>
    <t>各利用者の方にあった作業の見極めと熟練度のUP</t>
  </si>
  <si>
    <t>ｍ15070606＠hartrand．jp</t>
  </si>
  <si>
    <t>身体７％　　知的７０％　　精神２３％</t>
  </si>
  <si>
    <t>AM9時～PM7時</t>
  </si>
  <si>
    <t>福井市中央１－２－１　ハピリン2F</t>
  </si>
  <si>
    <t>シフトによる</t>
  </si>
  <si>
    <t>令和5年１００％　　令和4年１００％</t>
  </si>
  <si>
    <t>令和5年　55134円　　令和4年55214円</t>
  </si>
  <si>
    <t>通勤費　1／２or１／４　支給</t>
  </si>
  <si>
    <t>駐車場無料</t>
  </si>
  <si>
    <t>福井駅3分（徒歩）</t>
  </si>
  <si>
    <t>建物段差;洋式トイレ;障害者トイレ;自動玄関ドア;聴覚障がい者受け入れ実績;視覚障がい者受け入れ実績</t>
  </si>
  <si>
    <t>令和5年0人　　令和4年0人</t>
  </si>
  <si>
    <t>定期に研修実施　　　</t>
  </si>
  <si>
    <t>各店舗にての利用者の方々にあった作業提示</t>
  </si>
  <si>
    <t>各店舗にて利用者の方にあった作業の就労支援</t>
  </si>
  <si>
    <t>各利用者の方に店舗における就労を含めた支援と日々の見守りにより問題解決を図る</t>
  </si>
  <si>
    <t>JOBTORE PLUS</t>
  </si>
  <si>
    <t>(0776)88-0610</t>
  </si>
  <si>
    <t>(0776)88-0611</t>
  </si>
  <si>
    <t>jobtore@wallss.net</t>
  </si>
  <si>
    <t>http://walless.net</t>
  </si>
  <si>
    <t>身体0％、知的20％、精神80%</t>
  </si>
  <si>
    <t>定期的な面談や必要に応じて手順書を作成する等、ご本人、企業側双方が安心して勤務が継続できる体制を一緒に整えていきます。</t>
  </si>
  <si>
    <t>職場適応援助者による専門性を活かした職場定着に向けた支援を実施します。</t>
  </si>
  <si>
    <t>エイティーンス物流加工株式会社</t>
  </si>
  <si>
    <t>福井市栄町11番地</t>
  </si>
  <si>
    <t>0776-97-5418</t>
  </si>
  <si>
    <t>0776-97-6418</t>
  </si>
  <si>
    <t>総務　藤本玲子</t>
  </si>
  <si>
    <t>morita@18th-group.com</t>
  </si>
  <si>
    <t>身体2％　知的58％　精神38％　意見書2％</t>
  </si>
  <si>
    <t>施設内　平日9：00～16：00（休憩65分）　土曜9：00～12：00（休憩10分）</t>
  </si>
  <si>
    <t>施設外　施設外就労先の就業時間</t>
  </si>
  <si>
    <t>製造（日用品等）;部品加工・組立;郵便物の封入・仕分・発送作業</t>
  </si>
  <si>
    <t>福井市三留町72-10</t>
  </si>
  <si>
    <t>鯖江市川去町32-2-1</t>
  </si>
  <si>
    <t>日及び祝　土曜日は会社カレンダーにより（年間休日96日）</t>
  </si>
  <si>
    <t>令和6年度　時給931円　10/1～984円</t>
  </si>
  <si>
    <t>通勤手当　距離数により</t>
  </si>
  <si>
    <t>最寄り駅　森田駅より徒歩5分</t>
  </si>
  <si>
    <t>450円/食</t>
  </si>
  <si>
    <t>洋式トイレ;障害者トイレ</t>
  </si>
  <si>
    <t>4月　新入社員歓迎BBQ
7月　ソフトバレー大会
11月　社員研修旅行
1月　新年式</t>
  </si>
  <si>
    <t>うめのき</t>
  </si>
  <si>
    <t>福井市篠尾町82字谷山68番地</t>
  </si>
  <si>
    <t>0776-41-3523</t>
  </si>
  <si>
    <t>0776-41-3526</t>
  </si>
  <si>
    <t>umenoki@mx5.fctv.ne.jp</t>
  </si>
  <si>
    <t>https://nijino-kai.jp/</t>
  </si>
  <si>
    <t>知的</t>
  </si>
  <si>
    <t>知的100％　</t>
  </si>
  <si>
    <t>8：30　～　16：30</t>
  </si>
  <si>
    <t>建築資材加工、プラスチック用品組立梱包、プラスチック容器等のフィルム付け、タオル畳み</t>
  </si>
  <si>
    <t>日曜日・祝日・指定の土曜日・年末年始（12/29～1/3）</t>
  </si>
  <si>
    <t>令和5年度：11,769円/月　令和4年度：13,523円/月</t>
  </si>
  <si>
    <t>福井西エリア（福井運動公園周辺）　福井駅前エリア（福井駅東口～花堂方面）　永平寺町松岡エリア（永平寺町役場周辺）</t>
  </si>
  <si>
    <t>京福バス59大野線　福井駅バス停乗車　⇒　成願寺口バス停下車　（所要時間23分）　徒歩　約5分</t>
  </si>
  <si>
    <t>460円/食（備考：食事提供加算中は無料）</t>
  </si>
  <si>
    <t>建物段差;障害者トイレ;洋式トイレ;建物内車椅子スペース;階段手すり</t>
  </si>
  <si>
    <t>令和5年度　0名　　令和4年度　0名</t>
  </si>
  <si>
    <t>季節の行事（花見・ハイキング・クリスマス・新年会等）　土曜日レクリエーションなど</t>
  </si>
  <si>
    <t>就労支援、生活相談、健康管理、行事・レクリエーション活動などの支援</t>
  </si>
  <si>
    <t>就労支援事業所　cycle</t>
  </si>
  <si>
    <t>福井市運動公園3丁目1308</t>
  </si>
  <si>
    <t>0776-50-7689</t>
  </si>
  <si>
    <t>0776-50-7691</t>
  </si>
  <si>
    <t>cycle＠konomiti91000018.com</t>
  </si>
  <si>
    <t>身体 20％、知的 40％、精神 40%</t>
  </si>
  <si>
    <t xml:space="preserve">(施設内：平日)10:00~15:00(休憩60分)(施設内：平日)10:00~12:00(休憩00分) (施設内：平日)13:00~15:00(休憩00分) </t>
  </si>
  <si>
    <t>(在宅就労：平日)10:00~12:00(休憩00分)(在宅就労：平日)10:00~15:00(休憩60分)(在宅就労：平日)10:00~11:00(休憩00分)</t>
  </si>
  <si>
    <t>(施設外：平日)10:00~15:00(休憩60分)</t>
  </si>
  <si>
    <t>製造（日用品等）;部品加工・組立;清掃・クリーニング</t>
  </si>
  <si>
    <t>(企業名：この道グループ福井北)福井市石盛2丁目2015　(企業名：この道グループ福井南)福井市花堂北2丁目22ー15〇</t>
  </si>
  <si>
    <t>(企業名：この道グループ福井西)福井市燈豊町39-6-54　(企業名：ちいさなチカラ)福井市丸山1-801</t>
  </si>
  <si>
    <t>各ご利用者に向けた支援方法(時間帯等)を提供させていただいております。
内職作業での工程をご本人と相談し、無理のない内容で取り組んでいただいております。</t>
  </si>
  <si>
    <t>土及び祝(年間休日121日)</t>
  </si>
  <si>
    <t xml:space="preserve">令和5年6月～12月：11,540円/月、 </t>
  </si>
  <si>
    <t>${手当}：0円/月</t>
  </si>
  <si>
    <t>${送迎範囲}片道３０分以内</t>
  </si>
  <si>
    <t>0円/月(${条件等無})</t>
  </si>
  <si>
    <t>${福井駅}ー$運動公園行{バス停70，71}：${所要時間25分}</t>
  </si>
  <si>
    <t>200円/食(${食事提供加算あり})</t>
  </si>
  <si>
    <t>建物段差;洋式トイレ</t>
  </si>
  <si>
    <t>令和5年度0名、令和6年度1名</t>
  </si>
  <si>
    <t>例年10月頃にバーベキュー交流会を開催している。
令和6年ピュアサポート研修に参加</t>
  </si>
  <si>
    <t>施設内就労(クリップ止め1～7工程、他)　在宅就労(クリップ止め1～7工程)
施設外就労(清掃全般：掃除機、モップ、窓ふき、トイレ掃除、床拭き)</t>
  </si>
  <si>
    <t>日中支援を中心に社会参加を促しながら他者との交流に楽しく参加いただけるよう、日々の声掛け等工夫を支援者一同、心掛けております。
創意工夫により支援を受けられる方々の想いを言葉に希望をかたちにできる様、努力しています。</t>
  </si>
  <si>
    <t>わーくonここね</t>
  </si>
  <si>
    <t>0776-32-6775</t>
  </si>
  <si>
    <t>0776-32-6776</t>
  </si>
  <si>
    <t>管理者　横山絹恵</t>
  </si>
  <si>
    <t>cocone@belle-sinfonie.co.jp</t>
  </si>
  <si>
    <t>(施設内：月曜～土曜 )9:30～10:40(休憩：5分)</t>
  </si>
  <si>
    <t>(施設内：月曜～土曜 )10:45～11:55(昼休憩：50分)</t>
  </si>
  <si>
    <t>(施設内：月曜～土曜 )12:45～13：50(休憩：5分)</t>
  </si>
  <si>
    <t>(施設内：月曜～土曜 )13:55～15:00（清掃・終礼）</t>
  </si>
  <si>
    <t>清掃・クリーニング;布製品の仕上げ加工、検品、縫製、ミシン、自社製品作り</t>
  </si>
  <si>
    <t>有限会社 軽宅物流サービス：福井市門前2丁目824番地</t>
  </si>
  <si>
    <t>合同会社ナチュラル：鯖江市舟枝町3-118</t>
  </si>
  <si>
    <t>お守り・お札の制作等</t>
  </si>
  <si>
    <t>日・祝(年間休日96日)</t>
  </si>
  <si>
    <t>令和5年度：11,270円/月、 令和4年度：10,260円/月</t>
  </si>
  <si>
    <t>${皆勤手当}　有</t>
  </si>
  <si>
    <t>${送迎範囲}　車で片道15分圏内</t>
  </si>
  <si>
    <t>${最寄り駅}ー${バス停　みどり図書館}：${所要時間　下車徒歩　7分}</t>
  </si>
  <si>
    <t>100円/食(${備考　実費負担　400円})</t>
  </si>
  <si>
    <t>障害者トイレ;階段手すり;視覚障がい者受け入れ実績;建物段差;洋式トイレ</t>
  </si>
  <si>
    <t>令和5年度0名、令和4年度1名</t>
  </si>
  <si>
    <t>季節行事　初詣、お花見、ハロウィン、クリスマス等のイベント　　その他　避難・消火訓練</t>
  </si>
  <si>
    <t>生活面：（生活での困りごとの相談、書類や手続き等のお手伝い）　　就労面：（一般就労やA型事業所へのステップアップ支援）　ソーシャルスキルトレーニング、　ハロワ・受診・企業・グループホームの見学等の同行</t>
  </si>
  <si>
    <t>布製品の仕上げ・検品作業や、布団の綿詰め・ミシンがけ、お守り制作、コミック本のクリーニング等の内職提供の他、事業所製品として紙ひもによる猫ちぐらの制作を行っています。皆さんの得意分野を活かして、独自のモノ作りのために試行錯誤しながら奮闘しています。</t>
  </si>
  <si>
    <t>ネクストステップ</t>
  </si>
  <si>
    <t>福井市和田東1丁目221サンボニール101</t>
  </si>
  <si>
    <t>0776-50-2967</t>
  </si>
  <si>
    <t>0776-50-2928</t>
  </si>
  <si>
    <t>next.step.wada@gmail.com</t>
  </si>
  <si>
    <t>身体30％　知的10％　精神60％</t>
  </si>
  <si>
    <t>9：30～15：30</t>
  </si>
  <si>
    <t>9：30～12：30</t>
  </si>
  <si>
    <t>12：30～15：30</t>
  </si>
  <si>
    <t>9：30～13：30等</t>
  </si>
  <si>
    <t>製造（日用品等）;部品加工・組立;郵便物の封入・仕分・発送作業;DVDフィルム剝がし　検品作業</t>
  </si>
  <si>
    <t>ヘアゴム検品
DVDフィルム剝がし</t>
  </si>
  <si>
    <t>土、日、祝</t>
  </si>
  <si>
    <t>27,000円</t>
  </si>
  <si>
    <t>特別手当　皆勤手当</t>
  </si>
  <si>
    <t>バス：成和公園</t>
  </si>
  <si>
    <t>あり　100円/食</t>
  </si>
  <si>
    <t>洋式トイレ;建物内車椅子スペース</t>
  </si>
  <si>
    <t>令和4年度　1名　　令和5年度　2名</t>
  </si>
  <si>
    <t>4半期ごとのオリエンテーション</t>
  </si>
  <si>
    <t>無料送迎　リハビリマシン　マッサージチェア</t>
  </si>
  <si>
    <t>就労支援（一般就労へのｽﾃｯﾌﾟｱｯﾌﾟ支援）
生活支援（生活での困りごと等）
行事：レクレーション活動</t>
  </si>
  <si>
    <t>リハビリマシンあり
リハビリメニュー作成（希望時）
福井市内無料送迎</t>
  </si>
  <si>
    <t>福井市高木中央２－４０１</t>
  </si>
  <si>
    <t>０７７６－５２－８９９１</t>
  </si>
  <si>
    <t>０７７６－５２－８９９８</t>
  </si>
  <si>
    <t>genki@kore.mitene.or.jp</t>
  </si>
  <si>
    <t>http://www.fukui-genkinoie.jp/</t>
  </si>
  <si>
    <t>身体80％、知的15％、精神5%</t>
  </si>
  <si>
    <t>(施設内：平日)9:30～15:30(休憩80分)</t>
  </si>
  <si>
    <t>製造（日用品等）;下請け作業、物品販売等</t>
  </si>
  <si>
    <t>令和5年度50％、令和4年度50％</t>
  </si>
  <si>
    <t>令和5年度：11,000円/月、 令和4年度：12,000円/月</t>
  </si>
  <si>
    <t>1回54円</t>
  </si>
  <si>
    <t>京福バス：高木中央2丁目バス停</t>
  </si>
  <si>
    <t>1色590円</t>
  </si>
  <si>
    <t>エレベーター;障害者トイレ;洋式トイレ;自動玄関ドア</t>
  </si>
  <si>
    <t>バザー、入所式、成人式、クリスマス会、職員実践発表会等</t>
  </si>
  <si>
    <t>重心児者（医療的ケア含む）が多数利用している</t>
  </si>
  <si>
    <t>事業所名</t>
    <rPh sb="0" eb="3">
      <t>ジギョウショ</t>
    </rPh>
    <rPh sb="3" eb="4">
      <t>メイ</t>
    </rPh>
    <phoneticPr fontId="1"/>
  </si>
  <si>
    <t>住所</t>
    <rPh sb="0" eb="2">
      <t>ジュウショ</t>
    </rPh>
    <phoneticPr fontId="1"/>
  </si>
  <si>
    <t>メールアドレス</t>
    <phoneticPr fontId="1"/>
  </si>
  <si>
    <t>電話番号</t>
    <rPh sb="0" eb="2">
      <t>デンワ</t>
    </rPh>
    <rPh sb="2" eb="4">
      <t>バンゴウ</t>
    </rPh>
    <phoneticPr fontId="1"/>
  </si>
  <si>
    <t>FAX</t>
    <phoneticPr fontId="1"/>
  </si>
  <si>
    <t>障がい種別</t>
    <rPh sb="0" eb="1">
      <t>ショウ</t>
    </rPh>
    <rPh sb="3" eb="5">
      <t>シュベツ</t>
    </rPh>
    <phoneticPr fontId="1"/>
  </si>
  <si>
    <t>利用者比率</t>
    <rPh sb="0" eb="3">
      <t>リヨウシャ</t>
    </rPh>
    <rPh sb="3" eb="5">
      <t>ヒリツ</t>
    </rPh>
    <phoneticPr fontId="1"/>
  </si>
  <si>
    <t>サービス提供時間</t>
    <rPh sb="4" eb="6">
      <t>テイキョウ</t>
    </rPh>
    <rPh sb="6" eb="8">
      <t>ジカン</t>
    </rPh>
    <phoneticPr fontId="1"/>
  </si>
  <si>
    <t>休日</t>
    <rPh sb="0" eb="2">
      <t>キュウジツ</t>
    </rPh>
    <phoneticPr fontId="1"/>
  </si>
  <si>
    <t>サービス提供時間</t>
    <phoneticPr fontId="1"/>
  </si>
  <si>
    <t>サービス提供時間②</t>
    <rPh sb="4" eb="8">
      <t>テイキョウジカン</t>
    </rPh>
    <phoneticPr fontId="1"/>
  </si>
  <si>
    <t>サービス提供時間③</t>
    <rPh sb="4" eb="8">
      <t>テイキョウジカン</t>
    </rPh>
    <phoneticPr fontId="1"/>
  </si>
  <si>
    <t>サービス提供時間④</t>
    <rPh sb="4" eb="8">
      <t>テイキョウジカン</t>
    </rPh>
    <phoneticPr fontId="1"/>
  </si>
  <si>
    <t>作業内容</t>
    <rPh sb="0" eb="4">
      <t>サギョウナイヨウ</t>
    </rPh>
    <phoneticPr fontId="1"/>
  </si>
  <si>
    <t>施設外就労</t>
    <rPh sb="0" eb="3">
      <t>シセツガイ</t>
    </rPh>
    <rPh sb="3" eb="5">
      <t>シュウロウ</t>
    </rPh>
    <phoneticPr fontId="1"/>
  </si>
  <si>
    <t>施設外就労先住所①</t>
    <rPh sb="0" eb="3">
      <t>シセツガイ</t>
    </rPh>
    <rPh sb="3" eb="5">
      <t>シュウロウ</t>
    </rPh>
    <rPh sb="5" eb="6">
      <t>サキ</t>
    </rPh>
    <rPh sb="6" eb="8">
      <t>ジュウショ</t>
    </rPh>
    <phoneticPr fontId="1"/>
  </si>
  <si>
    <t>在宅就労</t>
    <rPh sb="0" eb="4">
      <t>ザイタクシュウロウ</t>
    </rPh>
    <phoneticPr fontId="1"/>
  </si>
  <si>
    <t>在宅就労の内容</t>
    <rPh sb="0" eb="4">
      <t>ザイタクシュウロウ</t>
    </rPh>
    <rPh sb="5" eb="7">
      <t>ナイヨウ</t>
    </rPh>
    <phoneticPr fontId="1"/>
  </si>
  <si>
    <t>有給取得率</t>
    <rPh sb="0" eb="5">
      <t>ユウキュウシュトクリツ</t>
    </rPh>
    <phoneticPr fontId="1"/>
  </si>
  <si>
    <t>賃金（A型）</t>
    <rPh sb="0" eb="2">
      <t>チンギン</t>
    </rPh>
    <rPh sb="4" eb="5">
      <t>ガタ</t>
    </rPh>
    <phoneticPr fontId="1"/>
  </si>
  <si>
    <t>工賃（B型）</t>
    <rPh sb="0" eb="2">
      <t>コウチン</t>
    </rPh>
    <rPh sb="4" eb="5">
      <t>ガタ</t>
    </rPh>
    <phoneticPr fontId="1"/>
  </si>
  <si>
    <t>諸手当</t>
    <rPh sb="0" eb="3">
      <t>ショテアテ</t>
    </rPh>
    <phoneticPr fontId="1"/>
  </si>
  <si>
    <t>定年</t>
    <rPh sb="0" eb="2">
      <t>テイネン</t>
    </rPh>
    <phoneticPr fontId="1"/>
  </si>
  <si>
    <t>送迎</t>
    <rPh sb="0" eb="2">
      <t>ソウゲイ</t>
    </rPh>
    <phoneticPr fontId="1"/>
  </si>
  <si>
    <t>駐車場</t>
    <rPh sb="0" eb="3">
      <t>チュウシャジョウ</t>
    </rPh>
    <phoneticPr fontId="1"/>
  </si>
  <si>
    <t>アクセス</t>
    <phoneticPr fontId="1"/>
  </si>
  <si>
    <t>食事提供</t>
    <rPh sb="0" eb="2">
      <t>ショクジ</t>
    </rPh>
    <rPh sb="2" eb="4">
      <t>テイキョウ</t>
    </rPh>
    <phoneticPr fontId="1"/>
  </si>
  <si>
    <t>バリアフリー設備等</t>
    <rPh sb="6" eb="8">
      <t>セツビ</t>
    </rPh>
    <rPh sb="8" eb="9">
      <t>トウ</t>
    </rPh>
    <phoneticPr fontId="1"/>
  </si>
  <si>
    <t>一般就労移行実績</t>
    <rPh sb="0" eb="4">
      <t>イッパンシュウロウ</t>
    </rPh>
    <rPh sb="4" eb="8">
      <t>イコウジッセキ</t>
    </rPh>
    <phoneticPr fontId="1"/>
  </si>
  <si>
    <t>行事・研修等</t>
    <rPh sb="0" eb="2">
      <t>ギョウジ</t>
    </rPh>
    <rPh sb="3" eb="5">
      <t>ケンシュウ</t>
    </rPh>
    <rPh sb="5" eb="6">
      <t>トウ</t>
    </rPh>
    <phoneticPr fontId="1"/>
  </si>
  <si>
    <t>サービス内容</t>
    <rPh sb="4" eb="6">
      <t>ナイヨウ</t>
    </rPh>
    <phoneticPr fontId="1"/>
  </si>
  <si>
    <t>基本情報</t>
    <rPh sb="0" eb="4">
      <t>キホンジョウホウ</t>
    </rPh>
    <phoneticPr fontId="1"/>
  </si>
  <si>
    <t>就労系多機能型事業所 なないろ</t>
    <phoneticPr fontId="1"/>
  </si>
  <si>
    <t>いろは</t>
    <phoneticPr fontId="1"/>
  </si>
  <si>
    <t>一般社団法人タクティクス福井　　タクティクス福井　福井南営業所</t>
    <phoneticPr fontId="1"/>
  </si>
  <si>
    <t>施設外就労先住所②</t>
    <rPh sb="0" eb="3">
      <t>シセツガイ</t>
    </rPh>
    <rPh sb="3" eb="5">
      <t>シュウロウ</t>
    </rPh>
    <rPh sb="5" eb="6">
      <t>サキ</t>
    </rPh>
    <rPh sb="6" eb="8">
      <t>ジュウショ</t>
    </rPh>
    <phoneticPr fontId="1"/>
  </si>
  <si>
    <t>その他特徴</t>
    <rPh sb="2" eb="3">
      <t>タ</t>
    </rPh>
    <rPh sb="3" eb="5">
      <t>トクチョウ</t>
    </rPh>
    <phoneticPr fontId="1"/>
  </si>
  <si>
    <t>番号</t>
    <phoneticPr fontId="1"/>
  </si>
  <si>
    <t>手づくり工房　コスモス</t>
  </si>
  <si>
    <t>福井市田尻栃谷町３８－４６－５</t>
  </si>
  <si>
    <t>０７７６－９８－３５６８</t>
  </si>
  <si>
    <t>０７７６－９８－２２７５</t>
  </si>
  <si>
    <t>akebonoen.kosumosu@piano.ocn.ne.jp</t>
  </si>
  <si>
    <t>http://www.akebonoen.jp</t>
  </si>
  <si>
    <t>身体   ％、知的100％、精神   %</t>
  </si>
  <si>
    <t>9:00 ～　16:00</t>
  </si>
  <si>
    <t>製造（食品・弁当等）;飲食店等の運営・接客;ポスティング</t>
  </si>
  <si>
    <t>日、一部　土・祝（あけぼの園年間スケジュールによる）</t>
  </si>
  <si>
    <t>31，247円/月（一時金含む）R5年度</t>
  </si>
  <si>
    <t>あり　福井市</t>
  </si>
  <si>
    <t>あり　1台</t>
  </si>
  <si>
    <t>京福バス　清水グリーンライン（清水循環）ホープタウン第2　バス停下車　徒歩3分</t>
  </si>
  <si>
    <t>あり　250円/食（備考）食事提供体制加算適用対象者</t>
  </si>
  <si>
    <t>障害者トイレ;建物段差;洋式トイレ;建物内車椅子スペース;自動玄関ドア</t>
  </si>
  <si>
    <t>令和5年度　０名、令和4年度　０名</t>
  </si>
  <si>
    <t>誕生会、忘年会、新年会、20歳を祝う会、マナー講座及び衛生講習会</t>
  </si>
  <si>
    <t>HACCP認証（福井県）食品衛生自主管理プログラムの認証を受けています</t>
  </si>
  <si>
    <t>就労支援センターあおい</t>
  </si>
  <si>
    <t>福井市川合鷲塚町12字長田6番1</t>
  </si>
  <si>
    <t>0776-55-3110</t>
  </si>
  <si>
    <t>0776-55-3111</t>
  </si>
  <si>
    <t>info@aoi-welfare.org</t>
  </si>
  <si>
    <t>http://www.aoi-welfare.org</t>
  </si>
  <si>
    <t>身体30％、知的60％、精神10％</t>
  </si>
  <si>
    <t>平日　8：30～15：30（17：00）</t>
  </si>
  <si>
    <t>土曜日　8：30～13：00（15：30）</t>
  </si>
  <si>
    <t>製造（食品・弁当等）;リサイクル事業;軽作業</t>
  </si>
  <si>
    <t>福井市川合鷲塚町</t>
  </si>
  <si>
    <t>日曜、祝日、第１、３、５土曜日</t>
  </si>
  <si>
    <t>令和５年度　２１，５１８円/月</t>
  </si>
  <si>
    <t>福井市、坂井市、あわら市</t>
  </si>
  <si>
    <t>400円/食　※食事提供体制加算対象者　90円/食</t>
  </si>
  <si>
    <t>エレベーター;建物段差;障害者トイレ;洋式トイレ;建物内車椅子スペース;階段手すり;自動玄関ドア</t>
  </si>
  <si>
    <t>お花見ドライブ、ランチ会、クリスマス会、ボウリング大会 etc.</t>
  </si>
  <si>
    <t>パン工房、リサイクル、多種類の軽作業など多くの作業の中から、利用者様の適正や特性に配慮した作業を提供します。</t>
  </si>
  <si>
    <t>きらく</t>
  </si>
  <si>
    <t>福井市松本３丁目４－４</t>
  </si>
  <si>
    <t>０７７６－２７－０２２３</t>
  </si>
  <si>
    <t>０７７６－２７－０２８０</t>
  </si>
  <si>
    <t>kiraku@coast.ocn.ne.jp</t>
  </si>
  <si>
    <t>身体5％、知的45％、精神50%</t>
  </si>
  <si>
    <t>(施設内：平日)9:00~15:00(休憩60分)</t>
  </si>
  <si>
    <t>清掃・クリーニング;製造（日用品等）</t>
  </si>
  <si>
    <t>日曜および各自指定した１日</t>
  </si>
  <si>
    <t>令和5年度：30,000円/月、 令和4年度：23,000円/月</t>
  </si>
  <si>
    <t>福井市内（詳細はお問い合わせください）</t>
  </si>
  <si>
    <t>えちぜん鉄道西別院駅　徒歩１０分</t>
  </si>
  <si>
    <t>１５０円/食</t>
  </si>
  <si>
    <t>障害者トイレ;建物内車椅子スペース;階段手すり;洋式トイレ</t>
  </si>
  <si>
    <t>令和６年度実施したもの
バーベキュー、ストラップ作り、カレー作り　など</t>
  </si>
  <si>
    <t>福井市河水町５－１－１</t>
  </si>
  <si>
    <t>０７７６－５２－５５７５</t>
  </si>
  <si>
    <t>０７７６－５２－５５８５</t>
  </si>
  <si>
    <t>akebonoen52@miracle.ocn.ne.jp</t>
  </si>
  <si>
    <t>http://ｗｗｗ.akebonoen.jp</t>
  </si>
  <si>
    <t>身体 0％、知的 100％、精神 0%</t>
  </si>
  <si>
    <t>製造（食品・弁当等）;農業・園芸;木工、額縁製造</t>
  </si>
  <si>
    <t>日、一部土、祝（あけぼの園年間スケジュールによる）</t>
  </si>
  <si>
    <t>あり：福井市、坂井市、鯖江市、永平寺町</t>
  </si>
  <si>
    <t>京福バス　岡保・花野谷線　岡保小学校前下車　徒歩10分</t>
  </si>
  <si>
    <t>あり　250円/食(備考)食事提供体制加算適用対象者</t>
  </si>
  <si>
    <t>エレベーター;建物段差;障害者トイレ;洋式トイレ;建物内車椅子スペース;階段手すり;自動玄関ドア;聴覚障がい者受け入れ実績;視覚障がい者受け入れ実績</t>
  </si>
  <si>
    <t>誕生会・忘年会・新年会・20歳を祝う会・マナー講座及び衛生講習会</t>
  </si>
  <si>
    <t>虹の会</t>
    <rPh sb="0" eb="1">
      <t>ニジ</t>
    </rPh>
    <rPh sb="2" eb="3">
      <t>カイ</t>
    </rPh>
    <phoneticPr fontId="1"/>
  </si>
  <si>
    <t>げんきの家就労継続支援Ｂ型事業所</t>
    <rPh sb="4" eb="5">
      <t>イエ</t>
    </rPh>
    <phoneticPr fontId="1"/>
  </si>
  <si>
    <t>小鯛の笹付けに使用する、小鯛の骨抜き、バットに身を並べる作業</t>
    <phoneticPr fontId="1"/>
  </si>
  <si>
    <t>番号</t>
    <rPh sb="0" eb="2">
      <t>バンゴウ</t>
    </rPh>
    <phoneticPr fontId="1"/>
  </si>
  <si>
    <t>多機能型事業所プラス</t>
    <phoneticPr fontId="1"/>
  </si>
  <si>
    <t>福井市下馬３丁目８０５</t>
    <rPh sb="0" eb="2">
      <t>フクイ</t>
    </rPh>
    <rPh sb="2" eb="3">
      <t>シ</t>
    </rPh>
    <rPh sb="3" eb="5">
      <t>ゲバ</t>
    </rPh>
    <phoneticPr fontId="1"/>
  </si>
  <si>
    <t>0776-50-7344</t>
    <phoneticPr fontId="1"/>
  </si>
  <si>
    <t>0776-50-7345</t>
    <phoneticPr fontId="1"/>
  </si>
  <si>
    <t>tmibm07120712@yahoo.co.jp</t>
    <phoneticPr fontId="1"/>
  </si>
  <si>
    <t>ワークあけぼの</t>
    <phoneticPr fontId="1"/>
  </si>
  <si>
    <t>ホープあけぼの</t>
  </si>
  <si>
    <t>知的;身体;精神</t>
  </si>
  <si>
    <t>身体3％、知的94％、精神3%</t>
  </si>
  <si>
    <t>農業・園芸;製造（食品・弁当等）;木工、額縁製造</t>
  </si>
  <si>
    <t>令和5年度：35、997円/月</t>
  </si>
  <si>
    <t>あり　福井市、坂井市、鯖江市、永平寺町</t>
  </si>
  <si>
    <t>エレベーター;建物段差;障害者トイレ;洋式トイレ;建物内車椅子スペース;階段手すり;自動玄関ドア;聴覚障がい者受け入れ実績</t>
  </si>
  <si>
    <t>令和5年度　０名、令和4年度　　０名</t>
  </si>
  <si>
    <t>誕生会、忘年会、新年会、20歳を祝う会、地域交流、マナー講座及び衛生講習会</t>
  </si>
  <si>
    <t>ハイムあけぼの</t>
  </si>
  <si>
    <t>福井市河水町５－１－３</t>
  </si>
  <si>
    <t>０７７６－５２－６０７０</t>
  </si>
  <si>
    <t>０７７６－５２－６０７１</t>
  </si>
  <si>
    <t>身体   0％、知的84％、精神16%</t>
  </si>
  <si>
    <t>9:00 ～　16:00（休憩　60分）</t>
  </si>
  <si>
    <t>食品加工;製造（食品・弁当等）</t>
  </si>
  <si>
    <t>令和5年度１００％、令和4年度１００％</t>
  </si>
  <si>
    <t>時給　９３１円/令和5年度</t>
  </si>
  <si>
    <t>交通費、皆勤手当てなど</t>
  </si>
  <si>
    <t>250円/食（備考）食事提供体制加算適用対象者</t>
  </si>
  <si>
    <t>建物段差;障害者トイレ;洋式トイレ;自動玄関ドア</t>
  </si>
  <si>
    <t>HACCP認証（福井県食品衛生自主管理プログラムの認証を受けています）</t>
  </si>
  <si>
    <t>就労継続支援A型事業所team ixi</t>
  </si>
  <si>
    <t>福井市舞屋町2－22－2</t>
  </si>
  <si>
    <t>0776975228</t>
  </si>
  <si>
    <t>info@team-ixi.com</t>
  </si>
  <si>
    <t>精神;知的</t>
  </si>
  <si>
    <t>知的10％、精神90%</t>
  </si>
  <si>
    <t xml:space="preserve">9:00-13:30   </t>
  </si>
  <si>
    <t>13:30-9:00</t>
  </si>
  <si>
    <t>製造（食品・弁当等）</t>
  </si>
  <si>
    <t>株式会社オールワン　福井市江端町32-60-2</t>
  </si>
  <si>
    <t>105日</t>
  </si>
  <si>
    <t>花堂駅から徒歩１０分</t>
  </si>
  <si>
    <t>500円</t>
  </si>
  <si>
    <t xml:space="preserve">グループホームへの配食、お弁当の作成、職員の指導のもと調理を行います。
</t>
    <phoneticPr fontId="1"/>
  </si>
  <si>
    <t>調理というスキルを身につけられ、自分のペースで行えます。</t>
    <phoneticPr fontId="1"/>
  </si>
  <si>
    <t>福井県福井市中央1丁目21-37リベラルアーツビル302</t>
    <phoneticPr fontId="1"/>
  </si>
  <si>
    <t>福井県福井市菅谷2丁目7－5</t>
    <phoneticPr fontId="1"/>
  </si>
  <si>
    <t>0776-60-0025</t>
    <phoneticPr fontId="1"/>
  </si>
  <si>
    <t>0776-52-1782</t>
    <phoneticPr fontId="1"/>
  </si>
  <si>
    <t>0776-39-0577</t>
    <phoneticPr fontId="1"/>
  </si>
  <si>
    <t>0776-28-2122</t>
    <phoneticPr fontId="1"/>
  </si>
  <si>
    <t>0776-28-2133</t>
    <phoneticPr fontId="1"/>
  </si>
  <si>
    <t>0776-39-0588</t>
    <phoneticPr fontId="1"/>
  </si>
  <si>
    <t>福井市加茂緑苑町411</t>
    <rPh sb="0" eb="3">
      <t>フクイシ</t>
    </rPh>
    <rPh sb="3" eb="5">
      <t>カモ</t>
    </rPh>
    <rPh sb="5" eb="6">
      <t>ミドリ</t>
    </rPh>
    <rPh sb="6" eb="7">
      <t>エン</t>
    </rPh>
    <rPh sb="7" eb="8">
      <t>チョウ</t>
    </rPh>
    <phoneticPr fontId="1"/>
  </si>
  <si>
    <t>0776-58-3833</t>
    <phoneticPr fontId="1"/>
  </si>
  <si>
    <t>0776-52-8983</t>
    <phoneticPr fontId="1"/>
  </si>
  <si>
    <t>0776-97-5707</t>
    <phoneticPr fontId="1"/>
  </si>
  <si>
    <t>0776-43-6982</t>
    <phoneticPr fontId="1"/>
  </si>
  <si>
    <t>0776-60-0030</t>
    <phoneticPr fontId="1"/>
  </si>
  <si>
    <t>就労サポート　ライフプラス</t>
    <phoneticPr fontId="1"/>
  </si>
  <si>
    <t>jimu@fukui-fukushi.com</t>
    <phoneticPr fontId="1"/>
  </si>
  <si>
    <t>希望があれば配食サービス利用可</t>
    <phoneticPr fontId="1"/>
  </si>
  <si>
    <t>障がい者雇用やオープンでは携わることの難しい、資格や専門性を活かした業務に携わることができることが魅力です。実務経験や資格があるのに障がい等が理由でマッチングしなくなった方が、力を活用して働くことができます。未経験の方は、同事業所の就労継続支援B型で実務補助から始めることもできます。</t>
    <phoneticPr fontId="1"/>
  </si>
  <si>
    <t>身体的に重度な方や、生活面でのサポートが必要な方向けのB型事業所。自宅までの送迎、排泄介助、入浴、衣類の交換など、生活面でのサポートもお任せください。アットホームな雰囲気です。</t>
    <phoneticPr fontId="1"/>
  </si>
  <si>
    <t>・身体を動かし作業する野菜袋詰めは、生活リズムが整いやすく、ステップアップしやすい環境です。
・身体的に重度な方や、生活面でのサポートが必要な方向けのB型事業所
自宅までの送迎、排泄介助、入浴、衣類の交換など、生活面でのサポートもお任せください。アットホームな雰囲気です</t>
    <phoneticPr fontId="1"/>
  </si>
  <si>
    <t>施設内就労（クリーニングたたみ、タオル検品、箱折）※座り仕事中心
施設外就労①（野菜の袋詰め、梱包、ラベル貼り）※立ち仕事、座り仕事あり
施設外就労②（味噌汁作り、メニュー考案、洗濯たたみ、清掃）※身体的介助可能</t>
    <phoneticPr fontId="1"/>
  </si>
  <si>
    <t>施設内就労（衣類たたみ検品、タオル検品、箱折）※座り仕事中心
施設外就労①（野菜の袋詰め、梱包、ラベル貼り）※立ち仕事、座り仕事あり
施設外就労②（味噌汁作り、メニュー考案、洗濯たたみ、清掃）※身体的介助可能</t>
    <phoneticPr fontId="1"/>
  </si>
  <si>
    <t>利用される方それぞれの希望する生活や、目標の実現に向けて個々に応じた就労支援の提供を行っています。次のステップへの移行を目指す方には、障害者職業センターやふっとわーく、ハローワークなど関係機関と連携を取り支援を行っており、現在休職中の方でも、復職に向けたリハビリ目的での利用の受け入れを行っています。
医療機関が運営する施設のため、病院での医療ソーシャルワーカー経験者も支援員として配置されており、職員全体でケース検討を行うなどスタッフの質の向上に努めています。</t>
    <phoneticPr fontId="1"/>
  </si>
  <si>
    <t>福井駅から徒歩圏内に位置しており、アクセスが非常に良好です。通所がしやすく、日々の通勤のストレスを軽減します。体調に応じて柔軟に通所方法を選択可能で、テレワークにも対応しています。充実した設備とツールを完備して、多様なニーズに応じた柔軟なサポート体制と成長を支援する環境が整っています。</t>
    <phoneticPr fontId="1"/>
  </si>
  <si>
    <t>就労後に生じる仕事での悩みや困りごと、仕事に影響を及ぼす生活面での問題についても相談することができます。最大3年間サービスを利用できるため、キャリアアップを図りたい場合や、逆に加齢や障害の進行に伴い負担の少ない仕事にキャリアダウンしたい場合など、職場には相談しにくい悩みも相談することができ、安心して就労生活を継続することができます。</t>
    <phoneticPr fontId="1"/>
  </si>
  <si>
    <t>夢つづきの家では、これまでの就労移行支援サービスによる就労支援実績や定着支援に関するノウハウを生かし、職場適応援助者の資格を持つ専門職員が、本人・家族・企業、また必要に応じて各関係機関と連携しながら”働きつづける”を支えていきます。
（過去2年間の定着率：100％、過去3年間の定着率：88％）</t>
    <phoneticPr fontId="1"/>
  </si>
  <si>
    <t>・作業を通した就労訓練
・3か月ごとのモニタリング面談あり、随時個別面談対応あり。
・次のステップを考えている方には、A型や一般企業の見学同行、ハローワークや障害者職業センターとの連携・同行実施
・就労パスポートの作成支援
・必要時医療機関など関係機関との連絡調整</t>
    <phoneticPr fontId="1"/>
  </si>
  <si>
    <t>{えちぜん鉄道・福井鉄道：田原町駅}ー徒歩{15分}、{すまいるバス：北ルート　護国神社前}：{徒歩5分}、{京福バス：護国神社口}：{徒歩5分}</t>
    <phoneticPr fontId="1"/>
  </si>
  <si>
    <t>・適性に合わせた施設外就労支援を実施（介護補助・清掃・事務・作業・農業・飲食・調理等）
・手厚い就職活動から就職後のサポート（マンツーマンの職場サポート）
・セルフマネージメント、コミュニケーション、ライフスキル、就活実践など、長期継続を目指した講座の実施</t>
    <phoneticPr fontId="1"/>
  </si>
  <si>
    <t>・作業を通して仕事をする技能訓練や職業特性を見つける為の様々な取り組みを行っています。社会人としての必要なマナーやコミュニケーションの力を身に付けることの出来る訓練やプログラムを行っています。
・開所来の就職実績は85％を超えています。社会福祉士、精神保健福祉士等専門的な知識、経験を持つ職員を配置しております。</t>
    <phoneticPr fontId="1"/>
  </si>
  <si>
    <t>next.0701@woody.ocn.ne.jp</t>
    <phoneticPr fontId="1"/>
  </si>
  <si>
    <t>情報処理・ＩＴ;部品加工・組立;食品加工;</t>
    <phoneticPr fontId="1"/>
  </si>
  <si>
    <t>ホームページURL</t>
    <phoneticPr fontId="1"/>
  </si>
  <si>
    <t>ホームページＵＲＬ</t>
    <phoneticPr fontId="1"/>
  </si>
  <si>
    <t>https://rokujyokoseikai.jp/</t>
    <phoneticPr fontId="1"/>
  </si>
  <si>
    <t>情報処理・ＩＴ;</t>
    <phoneticPr fontId="1"/>
  </si>
  <si>
    <t>${法人が定める各停留所まで送迎}</t>
    <rPh sb="2" eb="4">
      <t>ホウジン</t>
    </rPh>
    <rPh sb="5" eb="6">
      <t>サダ</t>
    </rPh>
    <rPh sb="8" eb="12">
      <t>カクテイリュウジョ</t>
    </rPh>
    <rPh sb="14" eb="16">
      <t>ソウゲイ</t>
    </rPh>
    <phoneticPr fontId="1"/>
  </si>
  <si>
    <t>${江端駅}ー${ベル}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</si>
</sst>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6"/>
      <name val="ＭＳ Ｐゴシック"/>
      <family val="3"/>
      <charset val="128"/>
      <scheme val="minor"/>
    </font>
    <font>
      <sz val="18"/>
      <color theme="1"/>
      <name val="ＭＳ Ｐゴシック"/>
      <family val="2"/>
      <scheme val="minor"/>
    </font>
    <font>
      <sz val="9"/>
      <color theme="1"/>
      <name val="ＭＳ Ｐゴシック"/>
      <family val="2"/>
      <scheme val="minor"/>
    </font>
    <font>
      <b/>
      <sz val="11"/>
      <color theme="1"/>
      <name val="ＭＳ Ｐゴシック"/>
      <family val="3"/>
      <charset val="128"/>
      <scheme val="minor"/>
    </font>
    <font>
      <sz val="10"/>
      <color theme="1"/>
      <name val="ＭＳ Ｐゴシック"/>
      <family val="2"/>
      <scheme val="minor"/>
    </font>
    <font>
      <sz val="8"/>
      <color theme="1"/>
      <name val="ＭＳ Ｐゴシック"/>
      <family val="2"/>
      <scheme val="minor"/>
    </font>
  </fonts>
  <fills count="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7">
    <xf numFmtId="0" fontId="0" fillId="0" borderId="0" xfId="0"/>
    <xf numFmtId="0" fontId="0" fillId="0" borderId="19" xfId="0" applyBorder="1" applyAlignment="1">
      <alignment horizontal="center" vertical="center"/>
    </xf>
    <xf numFmtId="0" fontId="0" fillId="0" borderId="0" xfId="0" applyFill="1"/>
    <xf numFmtId="0" fontId="0" fillId="0" borderId="0" xfId="0" applyFill="1" applyAlignment="1">
      <alignment horizontal="center"/>
    </xf>
    <xf numFmtId="49" fontId="0" fillId="4" borderId="1" xfId="0" applyNumberFormat="1" applyFill="1" applyBorder="1" applyAlignment="1">
      <alignment vertical="center" wrapText="1"/>
    </xf>
    <xf numFmtId="49" fontId="0" fillId="4" borderId="1" xfId="0" quotePrefix="1" applyNumberFormat="1" applyFill="1" applyBorder="1" applyAlignment="1">
      <alignment vertical="center" wrapText="1"/>
    </xf>
    <xf numFmtId="49" fontId="0" fillId="4" borderId="26" xfId="0" applyNumberFormat="1" applyFill="1" applyBorder="1" applyAlignment="1">
      <alignment vertical="center" wrapText="1"/>
    </xf>
    <xf numFmtId="0" fontId="0" fillId="4" borderId="1" xfId="0" applyFill="1" applyBorder="1" applyAlignment="1">
      <alignment vertical="center" wrapText="1"/>
    </xf>
    <xf numFmtId="0" fontId="0" fillId="4" borderId="26" xfId="0" applyFill="1" applyBorder="1" applyAlignment="1">
      <alignment vertical="center" wrapText="1"/>
    </xf>
    <xf numFmtId="49" fontId="0" fillId="4" borderId="1" xfId="0" applyNumberFormat="1" applyFill="1" applyBorder="1" applyAlignment="1">
      <alignment horizontal="left" vertical="center" wrapText="1"/>
    </xf>
    <xf numFmtId="49" fontId="0" fillId="3" borderId="1" xfId="0" applyNumberFormat="1" applyFill="1" applyBorder="1" applyAlignment="1">
      <alignment vertical="center" wrapText="1"/>
    </xf>
    <xf numFmtId="49" fontId="0" fillId="3" borderId="1" xfId="0" quotePrefix="1" applyNumberFormat="1" applyFill="1" applyBorder="1" applyAlignment="1">
      <alignment vertical="center" wrapText="1"/>
    </xf>
    <xf numFmtId="49" fontId="0" fillId="3" borderId="26" xfId="0" applyNumberFormat="1" applyFill="1" applyBorder="1" applyAlignment="1">
      <alignment vertical="center" wrapText="1"/>
    </xf>
    <xf numFmtId="0" fontId="0" fillId="3" borderId="1" xfId="0" applyFill="1" applyBorder="1" applyAlignment="1">
      <alignment vertical="center" wrapText="1"/>
    </xf>
    <xf numFmtId="0" fontId="0" fillId="3" borderId="1" xfId="0" quotePrefix="1" applyFill="1" applyBorder="1" applyAlignment="1">
      <alignment vertical="center" wrapText="1"/>
    </xf>
    <xf numFmtId="0" fontId="0" fillId="3" borderId="26" xfId="0" applyFill="1" applyBorder="1" applyAlignment="1">
      <alignment vertical="center" wrapText="1"/>
    </xf>
    <xf numFmtId="49" fontId="0" fillId="3" borderId="1" xfId="0" applyNumberFormat="1" applyFill="1" applyBorder="1" applyAlignment="1">
      <alignment vertical="center"/>
    </xf>
    <xf numFmtId="49" fontId="0" fillId="5" borderId="1" xfId="0" applyNumberFormat="1" applyFill="1" applyBorder="1" applyAlignment="1">
      <alignment vertical="center" wrapText="1"/>
    </xf>
    <xf numFmtId="49" fontId="0" fillId="5" borderId="1" xfId="0" quotePrefix="1" applyNumberFormat="1" applyFill="1" applyBorder="1" applyAlignment="1">
      <alignment vertical="center" wrapText="1"/>
    </xf>
    <xf numFmtId="49" fontId="0" fillId="5" borderId="26" xfId="0" applyNumberFormat="1" applyFill="1" applyBorder="1" applyAlignment="1">
      <alignment vertical="center" wrapText="1"/>
    </xf>
    <xf numFmtId="0" fontId="0" fillId="5" borderId="1" xfId="0" applyFill="1" applyBorder="1" applyAlignment="1">
      <alignment vertical="center" wrapText="1"/>
    </xf>
    <xf numFmtId="0" fontId="0" fillId="5" borderId="26" xfId="0" applyFill="1" applyBorder="1" applyAlignment="1">
      <alignment vertical="center" wrapText="1"/>
    </xf>
    <xf numFmtId="0" fontId="0" fillId="6" borderId="1" xfId="0" applyFill="1" applyBorder="1" applyAlignment="1">
      <alignment vertical="center" wrapText="1"/>
    </xf>
    <xf numFmtId="0" fontId="0" fillId="6" borderId="26" xfId="0" applyFill="1" applyBorder="1" applyAlignment="1">
      <alignment vertical="center" wrapText="1"/>
    </xf>
    <xf numFmtId="49" fontId="0" fillId="6" borderId="1" xfId="0" applyNumberFormat="1" applyFill="1" applyBorder="1" applyAlignment="1">
      <alignment vertical="center" wrapText="1"/>
    </xf>
    <xf numFmtId="49" fontId="0" fillId="6" borderId="26" xfId="0" applyNumberFormat="1" applyFill="1" applyBorder="1" applyAlignment="1">
      <alignment vertical="center" wrapText="1"/>
    </xf>
    <xf numFmtId="49" fontId="0" fillId="6" borderId="1" xfId="0" quotePrefix="1" applyNumberFormat="1" applyFill="1" applyBorder="1" applyAlignment="1">
      <alignment vertical="center" wrapText="1"/>
    </xf>
    <xf numFmtId="0" fontId="0" fillId="6" borderId="21" xfId="0" applyFill="1" applyBorder="1" applyAlignment="1">
      <alignment vertical="center" wrapText="1"/>
    </xf>
    <xf numFmtId="0" fontId="0" fillId="6" borderId="2" xfId="0" applyFill="1" applyBorder="1" applyAlignment="1">
      <alignment vertical="center" wrapText="1"/>
    </xf>
    <xf numFmtId="0" fontId="0" fillId="2" borderId="20" xfId="0" applyFill="1" applyBorder="1" applyAlignment="1" applyProtection="1">
      <alignment horizontal="center" vertical="center"/>
      <protection locked="0"/>
    </xf>
    <xf numFmtId="0" fontId="0" fillId="2" borderId="25" xfId="0" applyFill="1" applyBorder="1" applyAlignment="1">
      <alignment horizontal="center" vertical="center"/>
    </xf>
    <xf numFmtId="49" fontId="0" fillId="4" borderId="1" xfId="0" applyNumberFormat="1" applyFill="1" applyBorder="1" applyAlignment="1">
      <alignment vertical="center"/>
    </xf>
    <xf numFmtId="0" fontId="0" fillId="4" borderId="1" xfId="0" applyFill="1" applyBorder="1" applyAlignment="1">
      <alignment vertical="center"/>
    </xf>
    <xf numFmtId="49" fontId="5" fillId="4" borderId="26" xfId="0" applyNumberFormat="1" applyFont="1" applyFill="1" applyBorder="1" applyAlignment="1">
      <alignment vertical="center" wrapText="1"/>
    </xf>
    <xf numFmtId="0" fontId="5" fillId="4" borderId="26" xfId="0" applyFont="1" applyFill="1" applyBorder="1" applyAlignment="1">
      <alignment vertical="center" wrapText="1"/>
    </xf>
    <xf numFmtId="0" fontId="0" fillId="3" borderId="1" xfId="0" applyFill="1" applyBorder="1" applyAlignment="1">
      <alignment vertical="center"/>
    </xf>
    <xf numFmtId="49" fontId="0" fillId="3" borderId="1" xfId="0" quotePrefix="1" applyNumberFormat="1" applyFill="1" applyBorder="1" applyAlignment="1">
      <alignment vertical="center"/>
    </xf>
    <xf numFmtId="49" fontId="5" fillId="3" borderId="1" xfId="0" applyNumberFormat="1" applyFont="1" applyFill="1" applyBorder="1" applyAlignment="1">
      <alignment vertical="center" wrapText="1"/>
    </xf>
    <xf numFmtId="49" fontId="3" fillId="3" borderId="26" xfId="0" applyNumberFormat="1" applyFont="1" applyFill="1" applyBorder="1" applyAlignment="1">
      <alignment vertical="center" wrapText="1"/>
    </xf>
    <xf numFmtId="49" fontId="5" fillId="3" borderId="26" xfId="0" applyNumberFormat="1" applyFont="1" applyFill="1" applyBorder="1" applyAlignment="1">
      <alignment vertical="center" wrapText="1"/>
    </xf>
    <xf numFmtId="0" fontId="6" fillId="3" borderId="26" xfId="0" applyFont="1" applyFill="1" applyBorder="1" applyAlignment="1">
      <alignment vertical="center" wrapText="1"/>
    </xf>
    <xf numFmtId="0" fontId="5" fillId="3" borderId="26" xfId="0" applyFont="1" applyFill="1" applyBorder="1" applyAlignment="1">
      <alignment vertical="center" wrapText="1"/>
    </xf>
    <xf numFmtId="0" fontId="5" fillId="3" borderId="1" xfId="0" applyFont="1" applyFill="1" applyBorder="1" applyAlignment="1">
      <alignment vertical="center" wrapText="1"/>
    </xf>
    <xf numFmtId="49" fontId="0" fillId="5" borderId="1" xfId="0" applyNumberFormat="1" applyFill="1" applyBorder="1" applyAlignment="1">
      <alignment vertical="center"/>
    </xf>
    <xf numFmtId="0" fontId="0" fillId="5" borderId="1" xfId="0" applyFill="1" applyBorder="1" applyAlignment="1">
      <alignment vertical="center"/>
    </xf>
    <xf numFmtId="0" fontId="5" fillId="5" borderId="26" xfId="0" applyFont="1" applyFill="1" applyBorder="1" applyAlignment="1">
      <alignment vertical="center" wrapText="1"/>
    </xf>
    <xf numFmtId="0" fontId="0" fillId="6" borderId="1" xfId="0" applyFill="1" applyBorder="1" applyAlignment="1">
      <alignment vertical="center"/>
    </xf>
    <xf numFmtId="0" fontId="3" fillId="6" borderId="26" xfId="0" applyFont="1" applyFill="1" applyBorder="1" applyAlignment="1">
      <alignment vertical="center" wrapText="1"/>
    </xf>
    <xf numFmtId="49" fontId="0" fillId="6" borderId="1" xfId="0" applyNumberFormat="1" applyFill="1" applyBorder="1" applyAlignment="1">
      <alignment vertical="center"/>
    </xf>
    <xf numFmtId="49" fontId="5" fillId="6" borderId="26" xfId="0" applyNumberFormat="1" applyFont="1" applyFill="1" applyBorder="1" applyAlignment="1">
      <alignment vertical="center" wrapText="1"/>
    </xf>
    <xf numFmtId="0" fontId="0" fillId="6" borderId="21" xfId="0" applyFill="1" applyBorder="1" applyAlignment="1">
      <alignment vertical="center"/>
    </xf>
    <xf numFmtId="0" fontId="3" fillId="3" borderId="1" xfId="0" applyFont="1" applyFill="1" applyBorder="1" applyAlignment="1">
      <alignment vertical="center" wrapText="1"/>
    </xf>
    <xf numFmtId="0" fontId="3" fillId="4" borderId="1" xfId="0" applyFont="1" applyFill="1" applyBorder="1" applyAlignment="1">
      <alignment vertical="center" wrapText="1"/>
    </xf>
    <xf numFmtId="0" fontId="5" fillId="5" borderId="1" xfId="0" applyFont="1" applyFill="1" applyBorder="1" applyAlignment="1">
      <alignment vertical="center" wrapText="1"/>
    </xf>
    <xf numFmtId="49" fontId="5" fillId="5" borderId="1" xfId="0" applyNumberFormat="1" applyFont="1" applyFill="1" applyBorder="1" applyAlignment="1">
      <alignment vertical="center" wrapText="1"/>
    </xf>
    <xf numFmtId="0" fontId="3" fillId="5" borderId="1" xfId="0" applyFont="1" applyFill="1" applyBorder="1" applyAlignment="1">
      <alignment vertical="center" wrapText="1"/>
    </xf>
    <xf numFmtId="49" fontId="0" fillId="4" borderId="1" xfId="0" applyNumberFormat="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0" fillId="4" borderId="1" xfId="0" quotePrefix="1" applyFill="1" applyBorder="1" applyAlignment="1" applyProtection="1">
      <alignment vertical="center" wrapText="1"/>
      <protection locked="0"/>
    </xf>
    <xf numFmtId="49" fontId="0" fillId="4" borderId="1" xfId="0" quotePrefix="1" applyNumberFormat="1" applyFill="1" applyBorder="1" applyAlignment="1" applyProtection="1">
      <alignment vertical="center" wrapText="1"/>
      <protection locked="0"/>
    </xf>
    <xf numFmtId="49" fontId="0" fillId="3" borderId="1" xfId="0" applyNumberFormat="1"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1" xfId="0" quotePrefix="1" applyFill="1" applyBorder="1" applyAlignment="1" applyProtection="1">
      <alignment vertical="center" wrapText="1"/>
      <protection locked="0"/>
    </xf>
    <xf numFmtId="49" fontId="0" fillId="3" borderId="1" xfId="0" applyNumberFormat="1" applyFill="1" applyBorder="1" applyAlignment="1" applyProtection="1">
      <alignment vertical="center"/>
      <protection locked="0"/>
    </xf>
    <xf numFmtId="49" fontId="0" fillId="3" borderId="1" xfId="0" quotePrefix="1" applyNumberFormat="1" applyFill="1" applyBorder="1" applyAlignment="1" applyProtection="1">
      <alignment vertical="center" wrapText="1"/>
      <protection locked="0"/>
    </xf>
    <xf numFmtId="0" fontId="0" fillId="3" borderId="0" xfId="0" applyFill="1" applyAlignment="1" applyProtection="1">
      <alignment vertical="center"/>
      <protection locked="0"/>
    </xf>
    <xf numFmtId="49" fontId="0" fillId="5" borderId="1" xfId="0" applyNumberFormat="1" applyFill="1" applyBorder="1" applyAlignment="1" applyProtection="1">
      <alignment vertical="center" wrapText="1"/>
      <protection locked="0"/>
    </xf>
    <xf numFmtId="0" fontId="0" fillId="5" borderId="1" xfId="0" applyFill="1" applyBorder="1" applyAlignment="1" applyProtection="1">
      <alignment vertical="center" wrapText="1"/>
      <protection locked="0"/>
    </xf>
    <xf numFmtId="0" fontId="0" fillId="6" borderId="1" xfId="0" applyFill="1" applyBorder="1" applyAlignment="1" applyProtection="1">
      <alignment vertical="center" wrapText="1"/>
      <protection locked="0"/>
    </xf>
    <xf numFmtId="49" fontId="0" fillId="6" borderId="1" xfId="0" applyNumberFormat="1" applyFill="1" applyBorder="1" applyAlignment="1" applyProtection="1">
      <alignment vertical="center" wrapText="1"/>
      <protection locked="0"/>
    </xf>
    <xf numFmtId="0" fontId="0" fillId="6" borderId="21" xfId="0" applyFill="1" applyBorder="1" applyAlignment="1" applyProtection="1">
      <alignment vertical="center" wrapText="1"/>
      <protection locked="0"/>
    </xf>
    <xf numFmtId="49" fontId="0" fillId="4" borderId="1" xfId="0" applyNumberFormat="1" applyFill="1" applyBorder="1" applyAlignment="1" applyProtection="1">
      <alignment vertical="center"/>
      <protection locked="0"/>
    </xf>
    <xf numFmtId="0" fontId="0" fillId="4"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49" fontId="0" fillId="5" borderId="1" xfId="0" applyNumberFormat="1"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6" borderId="1" xfId="0" applyFill="1" applyBorder="1" applyAlignment="1" applyProtection="1">
      <alignment vertical="center"/>
      <protection locked="0"/>
    </xf>
    <xf numFmtId="49" fontId="0" fillId="6" borderId="1" xfId="0" applyNumberFormat="1" applyFill="1" applyBorder="1" applyAlignment="1" applyProtection="1">
      <alignment vertical="center"/>
      <protection locked="0"/>
    </xf>
    <xf numFmtId="0" fontId="0" fillId="6" borderId="21" xfId="0" applyFill="1" applyBorder="1" applyAlignment="1" applyProtection="1">
      <alignment vertical="center"/>
      <protection locked="0"/>
    </xf>
    <xf numFmtId="0" fontId="0" fillId="0" borderId="7"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0" xfId="0" applyFill="1" applyProtection="1">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3" xfId="0" applyFont="1" applyBorder="1" applyAlignment="1">
      <alignment horizontal="left" vertical="center" wrapText="1"/>
    </xf>
    <xf numFmtId="0" fontId="3" fillId="0" borderId="0" xfId="0" applyFont="1" applyAlignment="1">
      <alignment horizontal="left" vertical="center" wrapText="1"/>
    </xf>
    <xf numFmtId="0" fontId="3" fillId="0" borderId="2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cellXfs>
  <cellStyles count="1">
    <cellStyle name="標準" xfId="0" builtinId="0"/>
  </cellStyles>
  <dxfs count="41">
    <dxf>
      <fill>
        <patternFill patternType="none">
          <fgColor indexed="64"/>
          <bgColor auto="1"/>
        </patternFill>
      </fill>
      <alignment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rgb="FFFFFF0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center" textRotation="0" indent="0" justifyLastLine="0" shrinkToFit="0" readingOrder="0"/>
    </dxf>
    <dxf>
      <border>
        <bottom style="thin">
          <color indexed="64"/>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380999</xdr:colOff>
      <xdr:row>1</xdr:row>
      <xdr:rowOff>114299</xdr:rowOff>
    </xdr:from>
    <xdr:to>
      <xdr:col>12</xdr:col>
      <xdr:colOff>257175</xdr:colOff>
      <xdr:row>4</xdr:row>
      <xdr:rowOff>95249</xdr:rowOff>
    </xdr:to>
    <xdr:sp macro="" textlink="">
      <xdr:nvSpPr>
        <xdr:cNvPr id="2" name="吹き出し: 角を丸めた四角形 1">
          <a:extLst>
            <a:ext uri="{FF2B5EF4-FFF2-40B4-BE49-F238E27FC236}">
              <a16:creationId xmlns:a16="http://schemas.microsoft.com/office/drawing/2014/main" id="{DED7E4B4-9B89-4712-AAA5-7F3DD8FBFEA9}"/>
            </a:ext>
          </a:extLst>
        </xdr:cNvPr>
        <xdr:cNvSpPr/>
      </xdr:nvSpPr>
      <xdr:spPr>
        <a:xfrm>
          <a:off x="8086724" y="295274"/>
          <a:ext cx="1933576" cy="790575"/>
        </a:xfrm>
        <a:prstGeom prst="wedgeRoundRectCallout">
          <a:avLst>
            <a:gd name="adj1" fmla="val -67054"/>
            <a:gd name="adj2" fmla="val -537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下図左端の番号を入力すると、事業所データが表示されます。</a:t>
          </a:r>
          <a:endParaRPr kumimoji="1" lang="en-US" altLang="ja-JP" sz="1100">
            <a:solidFill>
              <a:sysClr val="windowText" lastClr="000000"/>
            </a:solidFill>
          </a:endParaRPr>
        </a:p>
      </xdr:txBody>
    </xdr:sp>
    <xdr:clientData/>
  </xdr:twoCellAnchor>
  <xdr:twoCellAnchor editAs="oneCell">
    <xdr:from>
      <xdr:col>9</xdr:col>
      <xdr:colOff>400051</xdr:colOff>
      <xdr:row>5</xdr:row>
      <xdr:rowOff>19050</xdr:rowOff>
    </xdr:from>
    <xdr:to>
      <xdr:col>15</xdr:col>
      <xdr:colOff>438151</xdr:colOff>
      <xdr:row>66</xdr:row>
      <xdr:rowOff>171450</xdr:rowOff>
    </xdr:to>
    <xdr:pic>
      <xdr:nvPicPr>
        <xdr:cNvPr id="4" name="図 3">
          <a:extLst>
            <a:ext uri="{FF2B5EF4-FFF2-40B4-BE49-F238E27FC236}">
              <a16:creationId xmlns:a16="http://schemas.microsoft.com/office/drawing/2014/main" id="{37140DA0-B7AD-4B74-B7D2-818C0050A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05776" y="1181100"/>
          <a:ext cx="4152900" cy="1069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FECE9C-0051-4973-8218-990EB9A2F9C9}" name="一覧" displayName="一覧" ref="A1:AJ86" totalsRowShown="0" headerRowDxfId="40" dataDxfId="38" headerRowBorderDxfId="39" tableBorderDxfId="37" totalsRowBorderDxfId="36">
  <autoFilter ref="A1:AJ86" xr:uid="{D5B63E72-7C7C-448F-92CB-F20375947AAF}"/>
  <tableColumns count="36">
    <tableColumn id="1" xr3:uid="{5FF3B752-BBEA-497E-A783-EE3F949FBD0C}" name="番号" dataDxfId="35"/>
    <tableColumn id="7" xr3:uid="{FD1E5463-0C39-49C3-90BD-34131C7B8CEF}" name="事業所名" dataDxfId="34"/>
    <tableColumn id="8" xr3:uid="{4332F6F5-5FB7-4535-B9B2-A9CB89143F02}" name="サービス種別" dataDxfId="33"/>
    <tableColumn id="9" xr3:uid="{D43251CD-1905-4CE0-BF60-EF794737C66D}" name="住所" dataDxfId="32"/>
    <tableColumn id="10" xr3:uid="{B5AC0808-58D6-4306-BA5A-0A6F98E7542A}" name="電話番号" dataDxfId="31"/>
    <tableColumn id="11" xr3:uid="{B94FDBDA-0C35-44D9-AE09-D07AB618B10E}" name="FAX番号" dataDxfId="30"/>
    <tableColumn id="12" xr3:uid="{F523672E-C568-48FA-BBE9-F8E3F1C043C7}" name="メールアドレス" dataDxfId="29"/>
    <tableColumn id="13" xr3:uid="{AFFF2D00-CE5C-42C3-A120-254D709BA42C}" name="ホームページＵＲＬ" dataDxfId="28"/>
    <tableColumn id="14" xr3:uid="{8F36D249-AF24-43E2-AFAC-94DBC89116CF}" name="対象障がい種別（複数選択可）" dataDxfId="27"/>
    <tableColumn id="15" xr3:uid="{4EAEE4F8-2D2C-486C-9F1A-96CA183AA837}" name="利用者比率" dataDxfId="26"/>
    <tableColumn id="16" xr3:uid="{AF4BE5C7-37B7-4CB4-A322-B7D8B79F0BB9}" name="サービス提供時間" dataDxfId="25"/>
    <tableColumn id="17" xr3:uid="{70D10B66-DE41-4A73-BC71-A9E9CC088402}" name="サービス提供時間②" dataDxfId="24"/>
    <tableColumn id="18" xr3:uid="{E84809A0-E0D8-4B09-A239-16A0CFBEC6C4}" name="サービス提供時間③" dataDxfId="23"/>
    <tableColumn id="19" xr3:uid="{72CB9D49-0CE5-4955-ADBB-F42F83FBFF5D}" name="サービス提供時間④" dataDxfId="22"/>
    <tableColumn id="20" xr3:uid="{3EE81D14-5B3F-4F0B-9950-6767DC75E70D}" name="作業内容" dataDxfId="21"/>
    <tableColumn id="21" xr3:uid="{BA0AA1BB-1984-4F7E-BF7C-6985905891E4}" name="施設外就労" dataDxfId="20"/>
    <tableColumn id="22" xr3:uid="{7C852AC0-FAA7-4B60-AF2F-8D8450AC3FFF}" name="施設外就労先の住所" dataDxfId="19"/>
    <tableColumn id="23" xr3:uid="{9851C2DD-E280-411F-A6DA-FA5F0B09BE20}" name="施設外就労先の住所②" dataDxfId="18"/>
    <tableColumn id="24" xr3:uid="{2A916D34-C36E-402F-AB08-67724F77EB00}" name="在宅就労" dataDxfId="17"/>
    <tableColumn id="25" xr3:uid="{25D46BD7-893A-4609-A9FF-988C5EA79027}" name="在宅就労の内容" dataDxfId="16"/>
    <tableColumn id="26" xr3:uid="{E52B6C03-0A67-4461-9F78-5409364FB71F}" name="休日" dataDxfId="15"/>
    <tableColumn id="27" xr3:uid="{F5138F3F-147E-43E8-8735-3D68E877125D}" name="有給取得率" dataDxfId="14"/>
    <tableColumn id="28" xr3:uid="{BFE2C0FC-F8D2-4173-9AB9-1ABBBF23223C}" name="賃金　※A型のみ" dataDxfId="13"/>
    <tableColumn id="29" xr3:uid="{6F89AD86-20C9-408D-830D-19A3AE878583}" name="平均工賃　※Ｂ型のみ" dataDxfId="12"/>
    <tableColumn id="30" xr3:uid="{5A846B28-BACC-440E-9C03-DBAB1030A566}" name="諸手当" dataDxfId="11"/>
    <tableColumn id="31" xr3:uid="{CF46C288-F18E-4184-8915-E9D98BFA0D3F}" name="定年" dataDxfId="10"/>
    <tableColumn id="32" xr3:uid="{9AF3109E-BD99-4352-ABA5-6A633B273B87}" name="送迎" dataDxfId="9"/>
    <tableColumn id="33" xr3:uid="{07F1AE6A-397F-4F23-8C46-244697E2D9C1}" name="駐車場" dataDxfId="8"/>
    <tableColumn id="34" xr3:uid="{1F90F66B-52E5-4B88-8441-13BB3CBA3602}" name="アクセス" dataDxfId="7"/>
    <tableColumn id="35" xr3:uid="{70B0B36F-A952-4609-A0D1-DBB4EB08B75D}" name="食事提供" dataDxfId="6"/>
    <tableColumn id="36" xr3:uid="{E109D3CA-5F80-4E4C-B1CA-C51286015B04}" name="バリアフリー設備等" dataDxfId="5"/>
    <tableColumn id="37" xr3:uid="{DA66A373-B192-442B-9F33-8E3AC5C6F05F}" name="一般就労移行実績" dataDxfId="4"/>
    <tableColumn id="38" xr3:uid="{0EAFB3EA-7EE4-49B0-A068-22663FA51194}" name="行事・研修等" dataDxfId="3"/>
    <tableColumn id="39" xr3:uid="{BBD36849-85E1-4ED5-9313-040543B69024}" name="その他特徴" dataDxfId="2"/>
    <tableColumn id="40" xr3:uid="{4477CFE5-FF78-44D6-AACC-851A17DE3A49}" name="サービス内容" dataDxfId="1"/>
    <tableColumn id="41" xr3:uid="{D8B47A12-AF6D-4871-B5FD-87166D1DBF22}" name="アピールポイント"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63E72-7C7C-448F-92CB-F20375947AAF}">
  <dimension ref="A1:AJ86"/>
  <sheetViews>
    <sheetView view="pageBreakPreview" zoomScaleNormal="100" zoomScaleSheetLayoutView="100" workbookViewId="0">
      <pane xSplit="2" topLeftCell="C1" activePane="topRight" state="frozen"/>
      <selection pane="topRight" activeCell="G3" sqref="G3"/>
    </sheetView>
  </sheetViews>
  <sheetFormatPr defaultRowHeight="13.5" x14ac:dyDescent="0.15"/>
  <cols>
    <col min="1" max="1" width="9" style="3"/>
    <col min="2" max="2" width="53.75" style="2" customWidth="1"/>
    <col min="3" max="3" width="18.25" style="2" customWidth="1"/>
    <col min="4" max="4" width="31.75" style="2" customWidth="1"/>
    <col min="5" max="5" width="18.625" style="2" customWidth="1"/>
    <col min="6" max="6" width="18.25" style="2" customWidth="1"/>
    <col min="7" max="7" width="38.625" style="2" customWidth="1"/>
    <col min="8" max="8" width="30.625" style="2" customWidth="1"/>
    <col min="9" max="9" width="19.875" style="2" customWidth="1"/>
    <col min="10" max="10" width="35.25" style="2" customWidth="1"/>
    <col min="11" max="11" width="60.5" style="2" customWidth="1"/>
    <col min="12" max="12" width="52" style="2" customWidth="1"/>
    <col min="13" max="14" width="21" style="2" customWidth="1"/>
    <col min="15" max="15" width="46.75" style="2" customWidth="1"/>
    <col min="16" max="16" width="13.25" style="2" customWidth="1"/>
    <col min="17" max="17" width="21.5" style="2" customWidth="1"/>
    <col min="18" max="18" width="23.625" style="2" customWidth="1"/>
    <col min="19" max="19" width="16.375" style="2" customWidth="1"/>
    <col min="20" max="20" width="20.75" style="2" customWidth="1"/>
    <col min="21" max="21" width="21.25" style="2" customWidth="1"/>
    <col min="22" max="22" width="17.75" style="2" customWidth="1"/>
    <col min="23" max="23" width="18.125" style="2" customWidth="1"/>
    <col min="24" max="24" width="22.625" style="2" customWidth="1"/>
    <col min="25" max="28" width="15.375" style="2" customWidth="1"/>
    <col min="29" max="29" width="25.5" style="2" customWidth="1"/>
    <col min="30" max="30" width="13.375" style="2" customWidth="1"/>
    <col min="31" max="31" width="24.75" style="2" customWidth="1"/>
    <col min="32" max="32" width="19.5" style="2" customWidth="1"/>
    <col min="33" max="33" width="27.875" style="2" customWidth="1"/>
    <col min="34" max="35" width="50.125" style="2" customWidth="1"/>
    <col min="36" max="36" width="49.375" style="2" customWidth="1"/>
    <col min="37" max="16384" width="9" style="2"/>
  </cols>
  <sheetData>
    <row r="1" spans="1:36" s="82" customFormat="1" x14ac:dyDescent="0.15">
      <c r="A1" s="79" t="s">
        <v>1456</v>
      </c>
      <c r="B1" s="80" t="s">
        <v>0</v>
      </c>
      <c r="C1" s="80" t="s">
        <v>1</v>
      </c>
      <c r="D1" s="80" t="s">
        <v>2</v>
      </c>
      <c r="E1" s="80" t="s">
        <v>3</v>
      </c>
      <c r="F1" s="80" t="s">
        <v>4</v>
      </c>
      <c r="G1" s="80" t="s">
        <v>5</v>
      </c>
      <c r="H1" s="80" t="s">
        <v>1533</v>
      </c>
      <c r="I1" s="80" t="s">
        <v>6</v>
      </c>
      <c r="J1" s="80" t="s">
        <v>7</v>
      </c>
      <c r="K1" s="80" t="s">
        <v>1359</v>
      </c>
      <c r="L1" s="80" t="s">
        <v>8</v>
      </c>
      <c r="M1" s="80" t="s">
        <v>9</v>
      </c>
      <c r="N1" s="80" t="s">
        <v>10</v>
      </c>
      <c r="O1" s="80" t="s">
        <v>11</v>
      </c>
      <c r="P1" s="80" t="s">
        <v>12</v>
      </c>
      <c r="Q1" s="80" t="s">
        <v>13</v>
      </c>
      <c r="R1" s="80" t="s">
        <v>14</v>
      </c>
      <c r="S1" s="80" t="s">
        <v>15</v>
      </c>
      <c r="T1" s="80" t="s">
        <v>16</v>
      </c>
      <c r="U1" s="80" t="s">
        <v>17</v>
      </c>
      <c r="V1" s="80" t="s">
        <v>18</v>
      </c>
      <c r="W1" s="80" t="s">
        <v>19</v>
      </c>
      <c r="X1" s="80" t="s">
        <v>20</v>
      </c>
      <c r="Y1" s="80" t="s">
        <v>21</v>
      </c>
      <c r="Z1" s="80" t="s">
        <v>22</v>
      </c>
      <c r="AA1" s="80" t="s">
        <v>23</v>
      </c>
      <c r="AB1" s="80" t="s">
        <v>24</v>
      </c>
      <c r="AC1" s="80" t="s">
        <v>25</v>
      </c>
      <c r="AD1" s="80" t="s">
        <v>26</v>
      </c>
      <c r="AE1" s="80" t="s">
        <v>27</v>
      </c>
      <c r="AF1" s="80" t="s">
        <v>28</v>
      </c>
      <c r="AG1" s="80" t="s">
        <v>29</v>
      </c>
      <c r="AH1" s="80" t="s">
        <v>30</v>
      </c>
      <c r="AI1" s="80" t="s">
        <v>31</v>
      </c>
      <c r="AJ1" s="81" t="s">
        <v>32</v>
      </c>
    </row>
    <row r="2" spans="1:36" ht="66.95" customHeight="1" x14ac:dyDescent="0.15">
      <c r="A2" s="30">
        <v>1</v>
      </c>
      <c r="B2" s="71" t="s">
        <v>1174</v>
      </c>
      <c r="C2" s="31" t="s">
        <v>113</v>
      </c>
      <c r="D2" s="56" t="s">
        <v>1175</v>
      </c>
      <c r="E2" s="56" t="s">
        <v>1505</v>
      </c>
      <c r="F2" s="56" t="s">
        <v>1506</v>
      </c>
      <c r="G2" s="56" t="s">
        <v>1178</v>
      </c>
      <c r="H2" s="56"/>
      <c r="I2" s="4" t="s">
        <v>910</v>
      </c>
      <c r="J2" s="4" t="s">
        <v>1179</v>
      </c>
      <c r="K2" s="4" t="s">
        <v>1180</v>
      </c>
      <c r="L2" s="4" t="s">
        <v>1181</v>
      </c>
      <c r="M2" s="4" t="s">
        <v>1182</v>
      </c>
      <c r="N2" s="4"/>
      <c r="O2" s="56" t="s">
        <v>1183</v>
      </c>
      <c r="P2" s="4" t="s">
        <v>44</v>
      </c>
      <c r="Q2" s="4" t="s">
        <v>1184</v>
      </c>
      <c r="R2" s="4" t="s">
        <v>1185</v>
      </c>
      <c r="S2" s="4" t="s">
        <v>46</v>
      </c>
      <c r="T2" s="4"/>
      <c r="U2" s="4" t="s">
        <v>1186</v>
      </c>
      <c r="V2" s="4" t="s">
        <v>1187</v>
      </c>
      <c r="W2" s="5" t="s">
        <v>1188</v>
      </c>
      <c r="X2" s="4"/>
      <c r="Y2" s="4" t="s">
        <v>1189</v>
      </c>
      <c r="Z2" s="4" t="s">
        <v>1190</v>
      </c>
      <c r="AA2" s="4" t="s">
        <v>1191</v>
      </c>
      <c r="AB2" s="4" t="s">
        <v>1192</v>
      </c>
      <c r="AC2" s="4" t="s">
        <v>1193</v>
      </c>
      <c r="AD2" s="4" t="s">
        <v>175</v>
      </c>
      <c r="AE2" s="4" t="s">
        <v>1194</v>
      </c>
      <c r="AF2" s="4" t="s">
        <v>1195</v>
      </c>
      <c r="AG2" s="4" t="s">
        <v>1196</v>
      </c>
      <c r="AH2" s="4" t="s">
        <v>1197</v>
      </c>
      <c r="AI2" s="4" t="s">
        <v>1198</v>
      </c>
      <c r="AJ2" s="6" t="s">
        <v>1199</v>
      </c>
    </row>
    <row r="3" spans="1:36" ht="66.95" customHeight="1" x14ac:dyDescent="0.15">
      <c r="A3" s="30">
        <v>2</v>
      </c>
      <c r="B3" s="72" t="s">
        <v>579</v>
      </c>
      <c r="C3" s="32" t="s">
        <v>113</v>
      </c>
      <c r="D3" s="57" t="s">
        <v>580</v>
      </c>
      <c r="E3" s="58" t="s">
        <v>1504</v>
      </c>
      <c r="F3" s="58" t="s">
        <v>1507</v>
      </c>
      <c r="G3" s="57" t="s">
        <v>1530</v>
      </c>
      <c r="H3" s="57" t="s">
        <v>581</v>
      </c>
      <c r="I3" s="7" t="s">
        <v>119</v>
      </c>
      <c r="J3" s="7" t="s">
        <v>582</v>
      </c>
      <c r="K3" s="7" t="s">
        <v>583</v>
      </c>
      <c r="L3" s="7"/>
      <c r="M3" s="7"/>
      <c r="N3" s="7"/>
      <c r="O3" s="57" t="s">
        <v>1531</v>
      </c>
      <c r="P3" s="7" t="s">
        <v>44</v>
      </c>
      <c r="Q3" s="7" t="s">
        <v>584</v>
      </c>
      <c r="R3" s="7" t="s">
        <v>585</v>
      </c>
      <c r="S3" s="7" t="s">
        <v>46</v>
      </c>
      <c r="T3" s="7"/>
      <c r="U3" s="7" t="s">
        <v>586</v>
      </c>
      <c r="V3" s="7" t="s">
        <v>587</v>
      </c>
      <c r="W3" s="7"/>
      <c r="X3" s="7" t="s">
        <v>588</v>
      </c>
      <c r="Y3" s="7" t="s">
        <v>175</v>
      </c>
      <c r="Z3" s="7" t="s">
        <v>589</v>
      </c>
      <c r="AA3" s="7" t="s">
        <v>590</v>
      </c>
      <c r="AB3" s="7" t="s">
        <v>591</v>
      </c>
      <c r="AC3" s="7" t="s">
        <v>1537</v>
      </c>
      <c r="AD3" s="7" t="s">
        <v>175</v>
      </c>
      <c r="AE3" s="7" t="s">
        <v>134</v>
      </c>
      <c r="AF3" s="7" t="s">
        <v>592</v>
      </c>
      <c r="AG3" s="7" t="s">
        <v>593</v>
      </c>
      <c r="AH3" s="7"/>
      <c r="AI3" s="7"/>
      <c r="AJ3" s="8"/>
    </row>
    <row r="4" spans="1:36" ht="66.95" customHeight="1" x14ac:dyDescent="0.15">
      <c r="A4" s="30">
        <v>3</v>
      </c>
      <c r="B4" s="72" t="s">
        <v>547</v>
      </c>
      <c r="C4" s="32" t="s">
        <v>113</v>
      </c>
      <c r="D4" s="57" t="s">
        <v>548</v>
      </c>
      <c r="E4" s="57" t="s">
        <v>549</v>
      </c>
      <c r="F4" s="57" t="s">
        <v>550</v>
      </c>
      <c r="G4" s="57" t="s">
        <v>551</v>
      </c>
      <c r="H4" s="57" t="s">
        <v>552</v>
      </c>
      <c r="I4" s="7" t="s">
        <v>40</v>
      </c>
      <c r="J4" s="7" t="s">
        <v>553</v>
      </c>
      <c r="K4" s="7" t="s">
        <v>554</v>
      </c>
      <c r="L4" s="7" t="s">
        <v>555</v>
      </c>
      <c r="M4" s="7" t="s">
        <v>556</v>
      </c>
      <c r="N4" s="7"/>
      <c r="O4" s="57" t="s">
        <v>557</v>
      </c>
      <c r="P4" s="7" t="s">
        <v>44</v>
      </c>
      <c r="Q4" s="7" t="s">
        <v>558</v>
      </c>
      <c r="R4" s="7"/>
      <c r="S4" s="7" t="s">
        <v>46</v>
      </c>
      <c r="T4" s="7"/>
      <c r="U4" s="7" t="s">
        <v>559</v>
      </c>
      <c r="V4" s="7" t="s">
        <v>560</v>
      </c>
      <c r="W4" s="7" t="s">
        <v>561</v>
      </c>
      <c r="X4" s="7"/>
      <c r="Y4" s="7"/>
      <c r="Z4" s="7" t="s">
        <v>130</v>
      </c>
      <c r="AA4" s="7" t="s">
        <v>175</v>
      </c>
      <c r="AB4" s="7" t="s">
        <v>562</v>
      </c>
      <c r="AC4" s="7" t="s">
        <v>563</v>
      </c>
      <c r="AD4" s="7" t="s">
        <v>1516</v>
      </c>
      <c r="AE4" s="7" t="s">
        <v>564</v>
      </c>
      <c r="AF4" s="7" t="s">
        <v>565</v>
      </c>
      <c r="AG4" s="7"/>
      <c r="AH4" s="7"/>
      <c r="AI4" s="7"/>
      <c r="AJ4" s="8"/>
    </row>
    <row r="5" spans="1:36" ht="66.95" customHeight="1" x14ac:dyDescent="0.15">
      <c r="A5" s="30">
        <v>4</v>
      </c>
      <c r="B5" s="71" t="s">
        <v>984</v>
      </c>
      <c r="C5" s="31" t="s">
        <v>113</v>
      </c>
      <c r="D5" s="56" t="s">
        <v>906</v>
      </c>
      <c r="E5" s="59" t="s">
        <v>1502</v>
      </c>
      <c r="F5" s="59" t="s">
        <v>907</v>
      </c>
      <c r="G5" s="56" t="s">
        <v>1515</v>
      </c>
      <c r="H5" s="56" t="s">
        <v>909</v>
      </c>
      <c r="I5" s="4" t="s">
        <v>910</v>
      </c>
      <c r="J5" s="4" t="s">
        <v>911</v>
      </c>
      <c r="K5" s="4" t="s">
        <v>985</v>
      </c>
      <c r="L5" s="4" t="s">
        <v>986</v>
      </c>
      <c r="M5" s="4"/>
      <c r="N5" s="4"/>
      <c r="O5" s="56" t="s">
        <v>987</v>
      </c>
      <c r="P5" s="4" t="s">
        <v>44</v>
      </c>
      <c r="Q5" s="4" t="s">
        <v>988</v>
      </c>
      <c r="R5" s="4"/>
      <c r="S5" s="4" t="s">
        <v>44</v>
      </c>
      <c r="T5" s="4" t="s">
        <v>1455</v>
      </c>
      <c r="U5" s="4"/>
      <c r="V5" s="4" t="s">
        <v>989</v>
      </c>
      <c r="W5" s="4" t="s">
        <v>193</v>
      </c>
      <c r="X5" s="4"/>
      <c r="Y5" s="4"/>
      <c r="Z5" s="4"/>
      <c r="AA5" s="4"/>
      <c r="AB5" s="4" t="s">
        <v>922</v>
      </c>
      <c r="AC5" s="4" t="s">
        <v>990</v>
      </c>
      <c r="AD5" s="4" t="s">
        <v>991</v>
      </c>
      <c r="AE5" s="4" t="s">
        <v>992</v>
      </c>
      <c r="AF5" s="4" t="s">
        <v>993</v>
      </c>
      <c r="AG5" s="4" t="s">
        <v>994</v>
      </c>
      <c r="AH5" s="4" t="s">
        <v>995</v>
      </c>
      <c r="AI5" s="4" t="s">
        <v>996</v>
      </c>
      <c r="AJ5" s="33" t="s">
        <v>997</v>
      </c>
    </row>
    <row r="6" spans="1:36" ht="66.95" customHeight="1" x14ac:dyDescent="0.15">
      <c r="A6" s="30">
        <v>5</v>
      </c>
      <c r="B6" s="71" t="s">
        <v>1224</v>
      </c>
      <c r="C6" s="31" t="s">
        <v>113</v>
      </c>
      <c r="D6" s="56" t="s">
        <v>1225</v>
      </c>
      <c r="E6" s="56" t="s">
        <v>1226</v>
      </c>
      <c r="F6" s="56" t="s">
        <v>1227</v>
      </c>
      <c r="G6" s="56" t="s">
        <v>1228</v>
      </c>
      <c r="H6" s="56" t="s">
        <v>1229</v>
      </c>
      <c r="I6" s="4" t="s">
        <v>910</v>
      </c>
      <c r="J6" s="4" t="s">
        <v>1230</v>
      </c>
      <c r="K6" s="4" t="s">
        <v>1231</v>
      </c>
      <c r="L6" s="4" t="s">
        <v>1232</v>
      </c>
      <c r="M6" s="4"/>
      <c r="N6" s="4"/>
      <c r="O6" s="56" t="s">
        <v>1233</v>
      </c>
      <c r="P6" s="4" t="s">
        <v>44</v>
      </c>
      <c r="Q6" s="4" t="s">
        <v>1234</v>
      </c>
      <c r="R6" s="4" t="s">
        <v>1235</v>
      </c>
      <c r="S6" s="4" t="s">
        <v>46</v>
      </c>
      <c r="T6" s="4"/>
      <c r="U6" s="4" t="s">
        <v>1236</v>
      </c>
      <c r="V6" s="4"/>
      <c r="W6" s="5" t="s">
        <v>1237</v>
      </c>
      <c r="X6" s="4"/>
      <c r="Y6" s="4" t="s">
        <v>1238</v>
      </c>
      <c r="Z6" s="4"/>
      <c r="AA6" s="4"/>
      <c r="AB6" s="4"/>
      <c r="AC6" s="4" t="s">
        <v>1239</v>
      </c>
      <c r="AD6" s="4" t="s">
        <v>1240</v>
      </c>
      <c r="AE6" s="4" t="s">
        <v>1241</v>
      </c>
      <c r="AF6" s="4"/>
      <c r="AG6" s="4" t="s">
        <v>1242</v>
      </c>
      <c r="AH6" s="4"/>
      <c r="AI6" s="4"/>
      <c r="AJ6" s="6"/>
    </row>
    <row r="7" spans="1:36" ht="66.95" customHeight="1" x14ac:dyDescent="0.15">
      <c r="A7" s="30">
        <v>6</v>
      </c>
      <c r="B7" s="72" t="s">
        <v>182</v>
      </c>
      <c r="C7" s="32" t="s">
        <v>113</v>
      </c>
      <c r="D7" s="57" t="s">
        <v>183</v>
      </c>
      <c r="E7" s="57" t="s">
        <v>184</v>
      </c>
      <c r="F7" s="57" t="s">
        <v>185</v>
      </c>
      <c r="G7" s="57" t="s">
        <v>186</v>
      </c>
      <c r="H7" s="57" t="s">
        <v>187</v>
      </c>
      <c r="I7" s="7" t="s">
        <v>119</v>
      </c>
      <c r="J7" s="7" t="s">
        <v>188</v>
      </c>
      <c r="K7" s="7" t="s">
        <v>189</v>
      </c>
      <c r="L7" s="7"/>
      <c r="M7" s="7"/>
      <c r="N7" s="7"/>
      <c r="O7" s="57" t="s">
        <v>190</v>
      </c>
      <c r="P7" s="7" t="s">
        <v>46</v>
      </c>
      <c r="Q7" s="7"/>
      <c r="R7" s="7"/>
      <c r="S7" s="7" t="s">
        <v>46</v>
      </c>
      <c r="T7" s="7"/>
      <c r="U7" s="7" t="s">
        <v>191</v>
      </c>
      <c r="V7" s="7" t="s">
        <v>192</v>
      </c>
      <c r="W7" s="7" t="s">
        <v>193</v>
      </c>
      <c r="X7" s="7"/>
      <c r="Y7" s="7" t="s">
        <v>194</v>
      </c>
      <c r="Z7" s="7" t="s">
        <v>195</v>
      </c>
      <c r="AA7" s="7"/>
      <c r="AB7" s="7" t="s">
        <v>160</v>
      </c>
      <c r="AC7" s="7" t="s">
        <v>196</v>
      </c>
      <c r="AD7" s="7" t="s">
        <v>197</v>
      </c>
      <c r="AE7" s="7" t="s">
        <v>198</v>
      </c>
      <c r="AF7" s="7" t="s">
        <v>91</v>
      </c>
      <c r="AG7" s="7" t="s">
        <v>199</v>
      </c>
      <c r="AH7" s="7" t="s">
        <v>200</v>
      </c>
      <c r="AI7" s="7"/>
      <c r="AJ7" s="8"/>
    </row>
    <row r="8" spans="1:36" ht="66.95" customHeight="1" x14ac:dyDescent="0.15">
      <c r="A8" s="30">
        <v>7</v>
      </c>
      <c r="B8" s="72" t="s">
        <v>112</v>
      </c>
      <c r="C8" s="32" t="s">
        <v>113</v>
      </c>
      <c r="D8" s="57" t="s">
        <v>114</v>
      </c>
      <c r="E8" s="57" t="s">
        <v>115</v>
      </c>
      <c r="F8" s="57" t="s">
        <v>116</v>
      </c>
      <c r="G8" s="57" t="s">
        <v>117</v>
      </c>
      <c r="H8" s="57" t="s">
        <v>118</v>
      </c>
      <c r="I8" s="7" t="s">
        <v>119</v>
      </c>
      <c r="J8" s="7" t="s">
        <v>120</v>
      </c>
      <c r="K8" s="7" t="s">
        <v>121</v>
      </c>
      <c r="L8" s="7" t="s">
        <v>122</v>
      </c>
      <c r="M8" s="7"/>
      <c r="N8" s="7"/>
      <c r="O8" s="57" t="s">
        <v>123</v>
      </c>
      <c r="P8" s="7" t="s">
        <v>44</v>
      </c>
      <c r="Q8" s="7" t="s">
        <v>124</v>
      </c>
      <c r="R8" s="7" t="s">
        <v>125</v>
      </c>
      <c r="S8" s="7" t="s">
        <v>46</v>
      </c>
      <c r="T8" s="7"/>
      <c r="U8" s="7" t="s">
        <v>126</v>
      </c>
      <c r="V8" s="7" t="s">
        <v>127</v>
      </c>
      <c r="W8" s="7" t="s">
        <v>128</v>
      </c>
      <c r="X8" s="7"/>
      <c r="Y8" s="7" t="s">
        <v>129</v>
      </c>
      <c r="Z8" s="7" t="s">
        <v>130</v>
      </c>
      <c r="AA8" s="7" t="s">
        <v>131</v>
      </c>
      <c r="AB8" s="7" t="s">
        <v>132</v>
      </c>
      <c r="AC8" s="7" t="s">
        <v>133</v>
      </c>
      <c r="AD8" s="7" t="s">
        <v>132</v>
      </c>
      <c r="AE8" s="7" t="s">
        <v>134</v>
      </c>
      <c r="AF8" s="7"/>
      <c r="AG8" s="7" t="s">
        <v>135</v>
      </c>
      <c r="AH8" s="7" t="s">
        <v>136</v>
      </c>
      <c r="AI8" s="7" t="s">
        <v>137</v>
      </c>
      <c r="AJ8" s="34" t="s">
        <v>138</v>
      </c>
    </row>
    <row r="9" spans="1:36" ht="66.95" customHeight="1" x14ac:dyDescent="0.15">
      <c r="A9" s="30">
        <v>8</v>
      </c>
      <c r="B9" s="72" t="s">
        <v>275</v>
      </c>
      <c r="C9" s="32" t="s">
        <v>113</v>
      </c>
      <c r="D9" s="57" t="s">
        <v>276</v>
      </c>
      <c r="E9" s="58" t="s">
        <v>1503</v>
      </c>
      <c r="F9" s="58" t="s">
        <v>277</v>
      </c>
      <c r="G9" s="57"/>
      <c r="H9" s="57" t="s">
        <v>278</v>
      </c>
      <c r="I9" s="7" t="s">
        <v>40</v>
      </c>
      <c r="J9" s="7" t="s">
        <v>279</v>
      </c>
      <c r="K9" s="7" t="s">
        <v>280</v>
      </c>
      <c r="L9" s="7" t="s">
        <v>281</v>
      </c>
      <c r="M9" s="7" t="s">
        <v>282</v>
      </c>
      <c r="N9" s="7" t="s">
        <v>283</v>
      </c>
      <c r="O9" s="57" t="s">
        <v>284</v>
      </c>
      <c r="P9" s="7" t="s">
        <v>44</v>
      </c>
      <c r="Q9" s="7" t="s">
        <v>285</v>
      </c>
      <c r="R9" s="7"/>
      <c r="S9" s="7" t="s">
        <v>46</v>
      </c>
      <c r="T9" s="7"/>
      <c r="U9" s="7" t="s">
        <v>286</v>
      </c>
      <c r="V9" s="7" t="s">
        <v>287</v>
      </c>
      <c r="W9" s="7" t="s">
        <v>288</v>
      </c>
      <c r="X9" s="7"/>
      <c r="Y9" s="7" t="s">
        <v>289</v>
      </c>
      <c r="Z9" s="7" t="s">
        <v>130</v>
      </c>
      <c r="AA9" s="7"/>
      <c r="AB9" s="7" t="s">
        <v>290</v>
      </c>
      <c r="AC9" s="7" t="s">
        <v>291</v>
      </c>
      <c r="AD9" s="7" t="s">
        <v>292</v>
      </c>
      <c r="AE9" s="7"/>
      <c r="AF9" s="7" t="s">
        <v>293</v>
      </c>
      <c r="AG9" s="7" t="s">
        <v>294</v>
      </c>
      <c r="AH9" s="7"/>
      <c r="AI9" s="7"/>
      <c r="AJ9" s="8"/>
    </row>
    <row r="10" spans="1:36" ht="66.95" customHeight="1" x14ac:dyDescent="0.15">
      <c r="A10" s="30">
        <v>9</v>
      </c>
      <c r="B10" s="72" t="s">
        <v>464</v>
      </c>
      <c r="C10" s="32" t="s">
        <v>113</v>
      </c>
      <c r="D10" s="57" t="s">
        <v>465</v>
      </c>
      <c r="E10" s="57" t="s">
        <v>466</v>
      </c>
      <c r="F10" s="57" t="s">
        <v>467</v>
      </c>
      <c r="G10" s="57"/>
      <c r="H10" s="57" t="s">
        <v>468</v>
      </c>
      <c r="I10" s="7" t="s">
        <v>40</v>
      </c>
      <c r="J10" s="7" t="s">
        <v>469</v>
      </c>
      <c r="K10" s="7" t="s">
        <v>470</v>
      </c>
      <c r="L10" s="7" t="s">
        <v>471</v>
      </c>
      <c r="M10" s="7" t="s">
        <v>472</v>
      </c>
      <c r="N10" s="7"/>
      <c r="O10" s="57" t="s">
        <v>473</v>
      </c>
      <c r="P10" s="7" t="s">
        <v>44</v>
      </c>
      <c r="Q10" s="7" t="s">
        <v>474</v>
      </c>
      <c r="R10" s="7" t="s">
        <v>475</v>
      </c>
      <c r="S10" s="7" t="s">
        <v>46</v>
      </c>
      <c r="T10" s="7"/>
      <c r="U10" s="7" t="s">
        <v>476</v>
      </c>
      <c r="V10" s="7" t="s">
        <v>477</v>
      </c>
      <c r="W10" s="7" t="s">
        <v>193</v>
      </c>
      <c r="X10" s="7"/>
      <c r="Y10" s="7" t="s">
        <v>478</v>
      </c>
      <c r="Z10" s="7" t="s">
        <v>130</v>
      </c>
      <c r="AA10" s="7" t="s">
        <v>175</v>
      </c>
      <c r="AB10" s="7" t="s">
        <v>175</v>
      </c>
      <c r="AC10" s="7" t="s">
        <v>479</v>
      </c>
      <c r="AD10" s="7" t="s">
        <v>480</v>
      </c>
      <c r="AE10" s="7" t="s">
        <v>109</v>
      </c>
      <c r="AF10" s="7" t="s">
        <v>481</v>
      </c>
      <c r="AG10" s="7" t="s">
        <v>482</v>
      </c>
      <c r="AH10" s="7" t="s">
        <v>483</v>
      </c>
      <c r="AI10" s="7"/>
      <c r="AJ10" s="8"/>
    </row>
    <row r="11" spans="1:36" ht="66.95" customHeight="1" x14ac:dyDescent="0.15">
      <c r="A11" s="30">
        <v>10</v>
      </c>
      <c r="B11" s="71" t="s">
        <v>1112</v>
      </c>
      <c r="C11" s="31" t="s">
        <v>113</v>
      </c>
      <c r="D11" s="56" t="s">
        <v>1113</v>
      </c>
      <c r="E11" s="56" t="s">
        <v>1114</v>
      </c>
      <c r="F11" s="56" t="s">
        <v>1114</v>
      </c>
      <c r="G11" s="56" t="s">
        <v>1115</v>
      </c>
      <c r="H11" s="56" t="s">
        <v>1116</v>
      </c>
      <c r="I11" s="4" t="s">
        <v>1117</v>
      </c>
      <c r="J11" s="4" t="s">
        <v>788</v>
      </c>
      <c r="K11" s="4" t="s">
        <v>1118</v>
      </c>
      <c r="L11" s="4"/>
      <c r="M11" s="4"/>
      <c r="N11" s="4"/>
      <c r="O11" s="56" t="s">
        <v>1119</v>
      </c>
      <c r="P11" s="4" t="s">
        <v>44</v>
      </c>
      <c r="Q11" s="4" t="s">
        <v>1120</v>
      </c>
      <c r="R11" s="4" t="s">
        <v>1121</v>
      </c>
      <c r="S11" s="4" t="s">
        <v>46</v>
      </c>
      <c r="T11" s="4"/>
      <c r="U11" s="4" t="s">
        <v>1122</v>
      </c>
      <c r="V11" s="4" t="s">
        <v>1123</v>
      </c>
      <c r="W11" s="4" t="s">
        <v>193</v>
      </c>
      <c r="X11" s="4"/>
      <c r="Y11" s="4" t="s">
        <v>1124</v>
      </c>
      <c r="Z11" s="4" t="s">
        <v>130</v>
      </c>
      <c r="AA11" s="4" t="s">
        <v>1125</v>
      </c>
      <c r="AB11" s="4" t="s">
        <v>52</v>
      </c>
      <c r="AC11" s="4" t="s">
        <v>1126</v>
      </c>
      <c r="AD11" s="4" t="s">
        <v>1127</v>
      </c>
      <c r="AE11" s="4" t="s">
        <v>1128</v>
      </c>
      <c r="AF11" s="4" t="s">
        <v>1129</v>
      </c>
      <c r="AG11" s="4"/>
      <c r="AH11" s="4"/>
      <c r="AI11" s="4" t="s">
        <v>1130</v>
      </c>
      <c r="AJ11" s="33" t="s">
        <v>1131</v>
      </c>
    </row>
    <row r="12" spans="1:36" ht="66.95" customHeight="1" x14ac:dyDescent="0.15">
      <c r="A12" s="30">
        <v>11</v>
      </c>
      <c r="B12" s="71" t="s">
        <v>1472</v>
      </c>
      <c r="C12" s="31" t="s">
        <v>113</v>
      </c>
      <c r="D12" s="56" t="s">
        <v>1473</v>
      </c>
      <c r="E12" s="56" t="s">
        <v>1474</v>
      </c>
      <c r="F12" s="56" t="s">
        <v>1475</v>
      </c>
      <c r="G12" s="56" t="s">
        <v>1443</v>
      </c>
      <c r="H12" s="56" t="s">
        <v>1393</v>
      </c>
      <c r="I12" s="4" t="s">
        <v>875</v>
      </c>
      <c r="J12" s="4" t="s">
        <v>1476</v>
      </c>
      <c r="K12" s="4" t="s">
        <v>1477</v>
      </c>
      <c r="L12" s="4"/>
      <c r="M12" s="4"/>
      <c r="N12" s="4"/>
      <c r="O12" s="56" t="s">
        <v>1478</v>
      </c>
      <c r="P12" s="4" t="s">
        <v>46</v>
      </c>
      <c r="Q12" s="4"/>
      <c r="R12" s="4"/>
      <c r="S12" s="4" t="s">
        <v>46</v>
      </c>
      <c r="T12" s="4"/>
      <c r="U12" s="4" t="s">
        <v>1397</v>
      </c>
      <c r="V12" s="4" t="s">
        <v>1479</v>
      </c>
      <c r="W12" s="4" t="s">
        <v>1480</v>
      </c>
      <c r="X12" s="4"/>
      <c r="Y12" s="4" t="s">
        <v>1481</v>
      </c>
      <c r="Z12" s="4"/>
      <c r="AA12" s="4" t="s">
        <v>1468</v>
      </c>
      <c r="AB12" s="4" t="s">
        <v>1400</v>
      </c>
      <c r="AC12" s="4" t="s">
        <v>1449</v>
      </c>
      <c r="AD12" s="4" t="s">
        <v>1482</v>
      </c>
      <c r="AE12" s="4" t="s">
        <v>1483</v>
      </c>
      <c r="AF12" s="4" t="s">
        <v>1404</v>
      </c>
      <c r="AG12" s="4" t="s">
        <v>1405</v>
      </c>
      <c r="AH12" s="4" t="s">
        <v>1484</v>
      </c>
      <c r="AI12" s="4"/>
      <c r="AJ12" s="6"/>
    </row>
    <row r="13" spans="1:36" ht="66.95" customHeight="1" x14ac:dyDescent="0.15">
      <c r="A13" s="30">
        <v>12</v>
      </c>
      <c r="B13" s="71" t="s">
        <v>1153</v>
      </c>
      <c r="C13" s="31" t="s">
        <v>113</v>
      </c>
      <c r="D13" s="56" t="s">
        <v>1154</v>
      </c>
      <c r="E13" s="56" t="s">
        <v>1155</v>
      </c>
      <c r="F13" s="56" t="s">
        <v>1156</v>
      </c>
      <c r="G13" s="56" t="s">
        <v>1157</v>
      </c>
      <c r="H13" s="56" t="s">
        <v>1158</v>
      </c>
      <c r="I13" s="4" t="s">
        <v>1159</v>
      </c>
      <c r="J13" s="4" t="s">
        <v>1160</v>
      </c>
      <c r="K13" s="4" t="s">
        <v>1161</v>
      </c>
      <c r="L13" s="4" t="s">
        <v>1162</v>
      </c>
      <c r="M13" s="4"/>
      <c r="N13" s="4"/>
      <c r="O13" s="56" t="s">
        <v>1163</v>
      </c>
      <c r="P13" s="4" t="s">
        <v>44</v>
      </c>
      <c r="Q13" s="4" t="s">
        <v>1164</v>
      </c>
      <c r="R13" s="4"/>
      <c r="S13" s="4" t="s">
        <v>46</v>
      </c>
      <c r="T13" s="4"/>
      <c r="U13" s="4" t="s">
        <v>1165</v>
      </c>
      <c r="V13" s="4" t="s">
        <v>1166</v>
      </c>
      <c r="W13" s="4" t="s">
        <v>1167</v>
      </c>
      <c r="X13" s="4"/>
      <c r="Y13" s="4" t="s">
        <v>737</v>
      </c>
      <c r="Z13" s="4" t="s">
        <v>195</v>
      </c>
      <c r="AA13" s="4" t="s">
        <v>1168</v>
      </c>
      <c r="AB13" s="4" t="s">
        <v>1169</v>
      </c>
      <c r="AC13" s="4" t="s">
        <v>1170</v>
      </c>
      <c r="AD13" s="4" t="s">
        <v>1171</v>
      </c>
      <c r="AE13" s="4" t="s">
        <v>978</v>
      </c>
      <c r="AF13" s="4" t="s">
        <v>1172</v>
      </c>
      <c r="AG13" s="4" t="s">
        <v>1173</v>
      </c>
      <c r="AH13" s="4"/>
      <c r="AI13" s="4"/>
      <c r="AJ13" s="6"/>
    </row>
    <row r="14" spans="1:36" ht="66.95" customHeight="1" x14ac:dyDescent="0.15">
      <c r="A14" s="30">
        <v>13</v>
      </c>
      <c r="B14" s="72" t="s">
        <v>818</v>
      </c>
      <c r="C14" s="32" t="s">
        <v>113</v>
      </c>
      <c r="D14" s="57" t="s">
        <v>819</v>
      </c>
      <c r="E14" s="57" t="s">
        <v>820</v>
      </c>
      <c r="F14" s="57" t="s">
        <v>821</v>
      </c>
      <c r="G14" s="57" t="s">
        <v>822</v>
      </c>
      <c r="H14" s="57" t="s">
        <v>1534</v>
      </c>
      <c r="I14" s="7" t="s">
        <v>823</v>
      </c>
      <c r="J14" s="7" t="s">
        <v>769</v>
      </c>
      <c r="K14" s="7" t="s">
        <v>824</v>
      </c>
      <c r="L14" s="7" t="s">
        <v>825</v>
      </c>
      <c r="M14" s="7" t="s">
        <v>826</v>
      </c>
      <c r="N14" s="7" t="s">
        <v>827</v>
      </c>
      <c r="O14" s="57" t="s">
        <v>828</v>
      </c>
      <c r="P14" s="7" t="s">
        <v>44</v>
      </c>
      <c r="Q14" s="7" t="s">
        <v>829</v>
      </c>
      <c r="R14" s="7"/>
      <c r="S14" s="7" t="s">
        <v>46</v>
      </c>
      <c r="T14" s="7"/>
      <c r="U14" s="7" t="s">
        <v>830</v>
      </c>
      <c r="V14" s="7" t="s">
        <v>831</v>
      </c>
      <c r="W14" s="7" t="s">
        <v>193</v>
      </c>
      <c r="X14" s="7"/>
      <c r="Y14" s="7" t="s">
        <v>832</v>
      </c>
      <c r="Z14" s="7" t="s">
        <v>833</v>
      </c>
      <c r="AA14" s="7" t="s">
        <v>1536</v>
      </c>
      <c r="AB14" s="7" t="s">
        <v>834</v>
      </c>
      <c r="AC14" s="7" t="s">
        <v>835</v>
      </c>
      <c r="AD14" s="7" t="s">
        <v>836</v>
      </c>
      <c r="AE14" s="7" t="s">
        <v>162</v>
      </c>
      <c r="AF14" s="7" t="s">
        <v>534</v>
      </c>
      <c r="AG14" s="7" t="s">
        <v>837</v>
      </c>
      <c r="AH14" s="7" t="s">
        <v>838</v>
      </c>
      <c r="AI14" s="7"/>
      <c r="AJ14" s="8"/>
    </row>
    <row r="15" spans="1:36" ht="66.95" customHeight="1" x14ac:dyDescent="0.15">
      <c r="A15" s="30">
        <v>14</v>
      </c>
      <c r="B15" s="72" t="s">
        <v>763</v>
      </c>
      <c r="C15" s="32" t="s">
        <v>113</v>
      </c>
      <c r="D15" s="57" t="s">
        <v>764</v>
      </c>
      <c r="E15" s="57" t="s">
        <v>765</v>
      </c>
      <c r="F15" s="57" t="s">
        <v>766</v>
      </c>
      <c r="G15" s="57" t="s">
        <v>767</v>
      </c>
      <c r="H15" s="57" t="s">
        <v>768</v>
      </c>
      <c r="I15" s="7" t="s">
        <v>40</v>
      </c>
      <c r="J15" s="7" t="s">
        <v>769</v>
      </c>
      <c r="K15" s="7" t="s">
        <v>770</v>
      </c>
      <c r="L15" s="7" t="s">
        <v>771</v>
      </c>
      <c r="M15" s="7"/>
      <c r="N15" s="7"/>
      <c r="O15" s="57" t="s">
        <v>772</v>
      </c>
      <c r="P15" s="7" t="s">
        <v>44</v>
      </c>
      <c r="Q15" s="7" t="s">
        <v>773</v>
      </c>
      <c r="R15" s="7"/>
      <c r="S15" s="7" t="s">
        <v>46</v>
      </c>
      <c r="T15" s="7"/>
      <c r="U15" s="7" t="s">
        <v>774</v>
      </c>
      <c r="V15" s="7" t="s">
        <v>775</v>
      </c>
      <c r="W15" s="7" t="s">
        <v>776</v>
      </c>
      <c r="X15" s="7"/>
      <c r="Y15" s="7" t="s">
        <v>777</v>
      </c>
      <c r="Z15" s="7" t="s">
        <v>175</v>
      </c>
      <c r="AA15" s="7" t="s">
        <v>175</v>
      </c>
      <c r="AB15" s="7" t="s">
        <v>778</v>
      </c>
      <c r="AC15" s="7" t="s">
        <v>779</v>
      </c>
      <c r="AD15" s="7" t="s">
        <v>780</v>
      </c>
      <c r="AE15" s="7" t="s">
        <v>760</v>
      </c>
      <c r="AF15" s="7" t="s">
        <v>781</v>
      </c>
      <c r="AG15" s="7" t="s">
        <v>175</v>
      </c>
      <c r="AH15" s="52" t="s">
        <v>782</v>
      </c>
      <c r="AI15" s="7"/>
      <c r="AJ15" s="8"/>
    </row>
    <row r="16" spans="1:36" ht="66.95" customHeight="1" x14ac:dyDescent="0.15">
      <c r="A16" s="30">
        <v>15</v>
      </c>
      <c r="B16" s="72" t="s">
        <v>516</v>
      </c>
      <c r="C16" s="32" t="s">
        <v>113</v>
      </c>
      <c r="D16" s="57" t="s">
        <v>517</v>
      </c>
      <c r="E16" s="57" t="s">
        <v>518</v>
      </c>
      <c r="F16" s="57"/>
      <c r="G16" s="57" t="s">
        <v>519</v>
      </c>
      <c r="H16" s="57" t="s">
        <v>520</v>
      </c>
      <c r="I16" s="7" t="s">
        <v>40</v>
      </c>
      <c r="J16" s="7" t="s">
        <v>521</v>
      </c>
      <c r="K16" s="7" t="s">
        <v>522</v>
      </c>
      <c r="L16" s="7"/>
      <c r="M16" s="7"/>
      <c r="N16" s="7"/>
      <c r="O16" s="57" t="s">
        <v>1535</v>
      </c>
      <c r="P16" s="7" t="s">
        <v>46</v>
      </c>
      <c r="Q16" s="7"/>
      <c r="R16" s="7"/>
      <c r="S16" s="7" t="s">
        <v>44</v>
      </c>
      <c r="T16" s="7" t="s">
        <v>524</v>
      </c>
      <c r="U16" s="7" t="s">
        <v>525</v>
      </c>
      <c r="V16" s="7" t="s">
        <v>526</v>
      </c>
      <c r="W16" s="7" t="s">
        <v>527</v>
      </c>
      <c r="X16" s="7"/>
      <c r="Y16" s="7" t="s">
        <v>528</v>
      </c>
      <c r="Z16" s="7" t="s">
        <v>130</v>
      </c>
      <c r="AA16" s="7" t="s">
        <v>529</v>
      </c>
      <c r="AB16" s="7" t="s">
        <v>530</v>
      </c>
      <c r="AC16" s="7" t="s">
        <v>531</v>
      </c>
      <c r="AD16" s="7" t="s">
        <v>532</v>
      </c>
      <c r="AE16" s="7" t="s">
        <v>533</v>
      </c>
      <c r="AF16" s="7" t="s">
        <v>534</v>
      </c>
      <c r="AG16" s="7"/>
      <c r="AH16" s="7" t="s">
        <v>535</v>
      </c>
      <c r="AI16" s="7" t="s">
        <v>536</v>
      </c>
      <c r="AJ16" s="34" t="s">
        <v>1517</v>
      </c>
    </row>
    <row r="17" spans="1:36" ht="66.95" customHeight="1" x14ac:dyDescent="0.15">
      <c r="A17" s="30">
        <v>16</v>
      </c>
      <c r="B17" s="71" t="s">
        <v>1055</v>
      </c>
      <c r="C17" s="31" t="s">
        <v>113</v>
      </c>
      <c r="D17" s="56" t="s">
        <v>1056</v>
      </c>
      <c r="E17" s="56" t="s">
        <v>1057</v>
      </c>
      <c r="F17" s="56" t="s">
        <v>1058</v>
      </c>
      <c r="G17" s="56" t="s">
        <v>1059</v>
      </c>
      <c r="H17" s="56" t="s">
        <v>1060</v>
      </c>
      <c r="I17" s="4" t="s">
        <v>910</v>
      </c>
      <c r="J17" s="4" t="s">
        <v>1061</v>
      </c>
      <c r="K17" s="4" t="s">
        <v>1062</v>
      </c>
      <c r="L17" s="4" t="s">
        <v>1063</v>
      </c>
      <c r="M17" s="4"/>
      <c r="N17" s="4"/>
      <c r="O17" s="56" t="s">
        <v>1064</v>
      </c>
      <c r="P17" s="4" t="s">
        <v>44</v>
      </c>
      <c r="Q17" s="4" t="s">
        <v>1065</v>
      </c>
      <c r="R17" s="4"/>
      <c r="S17" s="4" t="s">
        <v>44</v>
      </c>
      <c r="T17" s="4"/>
      <c r="U17" s="4" t="s">
        <v>1066</v>
      </c>
      <c r="V17" s="4" t="s">
        <v>587</v>
      </c>
      <c r="W17" s="4" t="s">
        <v>193</v>
      </c>
      <c r="X17" s="4"/>
      <c r="Y17" s="4" t="s">
        <v>1067</v>
      </c>
      <c r="Z17" s="4" t="s">
        <v>130</v>
      </c>
      <c r="AA17" s="4"/>
      <c r="AB17" s="4" t="s">
        <v>1068</v>
      </c>
      <c r="AC17" s="4" t="s">
        <v>1069</v>
      </c>
      <c r="AD17" s="4"/>
      <c r="AE17" s="4" t="s">
        <v>1070</v>
      </c>
      <c r="AF17" s="4" t="s">
        <v>1071</v>
      </c>
      <c r="AG17" s="4" t="s">
        <v>1072</v>
      </c>
      <c r="AH17" s="4" t="s">
        <v>1073</v>
      </c>
      <c r="AI17" s="4"/>
      <c r="AJ17" s="6"/>
    </row>
    <row r="18" spans="1:36" ht="66.95" customHeight="1" x14ac:dyDescent="0.15">
      <c r="A18" s="30">
        <v>17</v>
      </c>
      <c r="B18" s="56" t="s">
        <v>1485</v>
      </c>
      <c r="C18" s="4" t="s">
        <v>113</v>
      </c>
      <c r="D18" s="56" t="s">
        <v>1486</v>
      </c>
      <c r="E18" s="59" t="s">
        <v>1509</v>
      </c>
      <c r="F18" s="59" t="s">
        <v>1487</v>
      </c>
      <c r="G18" s="56" t="s">
        <v>1488</v>
      </c>
      <c r="H18" s="56"/>
      <c r="I18" s="4" t="s">
        <v>1489</v>
      </c>
      <c r="J18" s="4" t="s">
        <v>1490</v>
      </c>
      <c r="K18" s="4" t="s">
        <v>1491</v>
      </c>
      <c r="L18" s="4" t="s">
        <v>1492</v>
      </c>
      <c r="M18" s="4"/>
      <c r="N18" s="4"/>
      <c r="O18" s="56" t="s">
        <v>1493</v>
      </c>
      <c r="P18" s="4" t="s">
        <v>44</v>
      </c>
      <c r="Q18" s="4" t="s">
        <v>1494</v>
      </c>
      <c r="R18" s="4"/>
      <c r="S18" s="4" t="s">
        <v>46</v>
      </c>
      <c r="T18" s="4"/>
      <c r="U18" s="4" t="s">
        <v>1495</v>
      </c>
      <c r="V18" s="4" t="s">
        <v>175</v>
      </c>
      <c r="W18" s="5" t="s">
        <v>588</v>
      </c>
      <c r="X18" s="4"/>
      <c r="Y18" s="4"/>
      <c r="Z18" s="4"/>
      <c r="AA18" s="4" t="s">
        <v>175</v>
      </c>
      <c r="AB18" s="4" t="s">
        <v>175</v>
      </c>
      <c r="AC18" s="4" t="s">
        <v>1496</v>
      </c>
      <c r="AD18" s="4" t="s">
        <v>1497</v>
      </c>
      <c r="AE18" s="4"/>
      <c r="AF18" s="4" t="s">
        <v>175</v>
      </c>
      <c r="AG18" s="4"/>
      <c r="AH18" s="4"/>
      <c r="AI18" s="9" t="s">
        <v>1498</v>
      </c>
      <c r="AJ18" s="4" t="s">
        <v>1499</v>
      </c>
    </row>
    <row r="19" spans="1:36" ht="66.95" customHeight="1" x14ac:dyDescent="0.15">
      <c r="A19" s="30">
        <v>18</v>
      </c>
      <c r="B19" s="63" t="s">
        <v>1454</v>
      </c>
      <c r="C19" s="16" t="s">
        <v>34</v>
      </c>
      <c r="D19" s="60" t="s">
        <v>1334</v>
      </c>
      <c r="E19" s="60" t="s">
        <v>1335</v>
      </c>
      <c r="F19" s="60" t="s">
        <v>1336</v>
      </c>
      <c r="G19" s="60" t="s">
        <v>1337</v>
      </c>
      <c r="H19" s="60" t="s">
        <v>1338</v>
      </c>
      <c r="I19" s="10" t="s">
        <v>910</v>
      </c>
      <c r="J19" s="10" t="s">
        <v>1339</v>
      </c>
      <c r="K19" s="10" t="s">
        <v>1340</v>
      </c>
      <c r="L19" s="10"/>
      <c r="M19" s="10"/>
      <c r="N19" s="10"/>
      <c r="O19" s="60" t="s">
        <v>1341</v>
      </c>
      <c r="P19" s="10" t="s">
        <v>46</v>
      </c>
      <c r="Q19" s="10"/>
      <c r="R19" s="10"/>
      <c r="S19" s="10"/>
      <c r="T19" s="10"/>
      <c r="U19" s="10"/>
      <c r="V19" s="10" t="s">
        <v>1342</v>
      </c>
      <c r="W19" s="11"/>
      <c r="X19" s="10" t="s">
        <v>1343</v>
      </c>
      <c r="Y19" s="10" t="s">
        <v>175</v>
      </c>
      <c r="Z19" s="10" t="s">
        <v>175</v>
      </c>
      <c r="AA19" s="10" t="s">
        <v>1344</v>
      </c>
      <c r="AB19" s="10" t="s">
        <v>755</v>
      </c>
      <c r="AC19" s="10" t="s">
        <v>1345</v>
      </c>
      <c r="AD19" s="10" t="s">
        <v>1346</v>
      </c>
      <c r="AE19" s="10" t="s">
        <v>1347</v>
      </c>
      <c r="AF19" s="10" t="s">
        <v>91</v>
      </c>
      <c r="AG19" s="10" t="s">
        <v>1348</v>
      </c>
      <c r="AH19" s="10" t="s">
        <v>1349</v>
      </c>
      <c r="AI19" s="10"/>
      <c r="AJ19" s="12"/>
    </row>
    <row r="20" spans="1:36" ht="66.95" customHeight="1" x14ac:dyDescent="0.15">
      <c r="A20" s="30">
        <v>19</v>
      </c>
      <c r="B20" s="73" t="s">
        <v>745</v>
      </c>
      <c r="C20" s="35" t="s">
        <v>34</v>
      </c>
      <c r="D20" s="61" t="s">
        <v>746</v>
      </c>
      <c r="E20" s="62" t="s">
        <v>1510</v>
      </c>
      <c r="F20" s="62" t="s">
        <v>747</v>
      </c>
      <c r="G20" s="61" t="s">
        <v>748</v>
      </c>
      <c r="H20" s="61" t="s">
        <v>749</v>
      </c>
      <c r="I20" s="13" t="s">
        <v>40</v>
      </c>
      <c r="J20" s="13" t="s">
        <v>750</v>
      </c>
      <c r="K20" s="13" t="s">
        <v>751</v>
      </c>
      <c r="L20" s="13"/>
      <c r="M20" s="13"/>
      <c r="N20" s="13"/>
      <c r="O20" s="61" t="s">
        <v>752</v>
      </c>
      <c r="P20" s="13" t="s">
        <v>46</v>
      </c>
      <c r="Q20" s="13"/>
      <c r="R20" s="13"/>
      <c r="S20" s="13" t="s">
        <v>46</v>
      </c>
      <c r="T20" s="13"/>
      <c r="U20" s="13" t="s">
        <v>753</v>
      </c>
      <c r="V20" s="13"/>
      <c r="W20" s="13"/>
      <c r="X20" s="13" t="s">
        <v>754</v>
      </c>
      <c r="Y20" s="13" t="s">
        <v>755</v>
      </c>
      <c r="Z20" s="13" t="s">
        <v>175</v>
      </c>
      <c r="AA20" s="13" t="s">
        <v>756</v>
      </c>
      <c r="AB20" s="13" t="s">
        <v>757</v>
      </c>
      <c r="AC20" s="13" t="s">
        <v>758</v>
      </c>
      <c r="AD20" s="13" t="s">
        <v>759</v>
      </c>
      <c r="AE20" s="13" t="s">
        <v>760</v>
      </c>
      <c r="AF20" s="13" t="s">
        <v>91</v>
      </c>
      <c r="AG20" s="13" t="s">
        <v>761</v>
      </c>
      <c r="AH20" s="13" t="s">
        <v>762</v>
      </c>
      <c r="AI20" s="13"/>
      <c r="AJ20" s="15"/>
    </row>
    <row r="21" spans="1:36" ht="66.95" customHeight="1" x14ac:dyDescent="0.15">
      <c r="A21" s="30">
        <v>20</v>
      </c>
      <c r="B21" s="73" t="s">
        <v>498</v>
      </c>
      <c r="C21" s="35" t="s">
        <v>34</v>
      </c>
      <c r="D21" s="61" t="s">
        <v>499</v>
      </c>
      <c r="E21" s="61" t="s">
        <v>500</v>
      </c>
      <c r="F21" s="61" t="s">
        <v>501</v>
      </c>
      <c r="G21" s="61" t="s">
        <v>502</v>
      </c>
      <c r="H21" s="61"/>
      <c r="I21" s="13" t="s">
        <v>345</v>
      </c>
      <c r="J21" s="13" t="s">
        <v>503</v>
      </c>
      <c r="K21" s="13" t="s">
        <v>504</v>
      </c>
      <c r="L21" s="13"/>
      <c r="M21" s="13"/>
      <c r="N21" s="13"/>
      <c r="O21" s="61" t="s">
        <v>263</v>
      </c>
      <c r="P21" s="13" t="s">
        <v>46</v>
      </c>
      <c r="Q21" s="13"/>
      <c r="R21" s="13"/>
      <c r="S21" s="13" t="s">
        <v>46</v>
      </c>
      <c r="T21" s="13"/>
      <c r="U21" s="13" t="s">
        <v>505</v>
      </c>
      <c r="V21" s="13"/>
      <c r="W21" s="13"/>
      <c r="X21" s="13" t="s">
        <v>506</v>
      </c>
      <c r="Y21" s="13" t="s">
        <v>507</v>
      </c>
      <c r="Z21" s="13"/>
      <c r="AA21" s="13" t="s">
        <v>508</v>
      </c>
      <c r="AB21" s="13" t="s">
        <v>509</v>
      </c>
      <c r="AC21" s="13" t="s">
        <v>510</v>
      </c>
      <c r="AD21" s="13" t="s">
        <v>511</v>
      </c>
      <c r="AE21" s="13" t="s">
        <v>512</v>
      </c>
      <c r="AF21" s="13" t="s">
        <v>513</v>
      </c>
      <c r="AG21" s="13" t="s">
        <v>514</v>
      </c>
      <c r="AH21" s="13" t="s">
        <v>515</v>
      </c>
      <c r="AI21" s="13"/>
      <c r="AJ21" s="15"/>
    </row>
    <row r="22" spans="1:36" ht="66.95" customHeight="1" x14ac:dyDescent="0.15">
      <c r="A22" s="30">
        <v>21</v>
      </c>
      <c r="B22" s="63" t="s">
        <v>1388</v>
      </c>
      <c r="C22" s="16" t="s">
        <v>34</v>
      </c>
      <c r="D22" s="60" t="s">
        <v>1389</v>
      </c>
      <c r="E22" s="60" t="s">
        <v>1390</v>
      </c>
      <c r="F22" s="60" t="s">
        <v>1391</v>
      </c>
      <c r="G22" s="60" t="s">
        <v>1392</v>
      </c>
      <c r="H22" s="60" t="s">
        <v>1393</v>
      </c>
      <c r="I22" s="10" t="s">
        <v>1249</v>
      </c>
      <c r="J22" s="10" t="s">
        <v>1394</v>
      </c>
      <c r="K22" s="10" t="s">
        <v>1395</v>
      </c>
      <c r="L22" s="10"/>
      <c r="M22" s="10"/>
      <c r="N22" s="10"/>
      <c r="O22" s="60" t="s">
        <v>1396</v>
      </c>
      <c r="P22" s="10" t="s">
        <v>46</v>
      </c>
      <c r="Q22" s="10"/>
      <c r="R22" s="10"/>
      <c r="S22" s="10" t="s">
        <v>46</v>
      </c>
      <c r="T22" s="10"/>
      <c r="U22" s="10" t="s">
        <v>1397</v>
      </c>
      <c r="V22" s="10"/>
      <c r="W22" s="11"/>
      <c r="X22" s="10" t="s">
        <v>1398</v>
      </c>
      <c r="Y22" s="10"/>
      <c r="Z22" s="10"/>
      <c r="AA22" s="10" t="s">
        <v>1399</v>
      </c>
      <c r="AB22" s="10" t="s">
        <v>1400</v>
      </c>
      <c r="AC22" s="10" t="s">
        <v>1401</v>
      </c>
      <c r="AD22" s="10" t="s">
        <v>1402</v>
      </c>
      <c r="AE22" s="10" t="s">
        <v>1403</v>
      </c>
      <c r="AF22" s="10" t="s">
        <v>1404</v>
      </c>
      <c r="AG22" s="10" t="s">
        <v>1405</v>
      </c>
      <c r="AH22" s="10" t="s">
        <v>1406</v>
      </c>
      <c r="AI22" s="10"/>
      <c r="AJ22" s="12"/>
    </row>
    <row r="23" spans="1:36" ht="66.95" customHeight="1" x14ac:dyDescent="0.15">
      <c r="A23" s="30">
        <v>22</v>
      </c>
      <c r="B23" s="63" t="s">
        <v>1463</v>
      </c>
      <c r="C23" s="16" t="s">
        <v>34</v>
      </c>
      <c r="D23" s="63" t="s">
        <v>1440</v>
      </c>
      <c r="E23" s="63" t="s">
        <v>1441</v>
      </c>
      <c r="F23" s="63" t="s">
        <v>1442</v>
      </c>
      <c r="G23" s="63" t="s">
        <v>1443</v>
      </c>
      <c r="H23" s="63" t="s">
        <v>1393</v>
      </c>
      <c r="I23" s="16" t="s">
        <v>1464</v>
      </c>
      <c r="J23" s="16" t="s">
        <v>1465</v>
      </c>
      <c r="K23" s="16" t="s">
        <v>1395</v>
      </c>
      <c r="L23" s="16"/>
      <c r="M23" s="16"/>
      <c r="N23" s="16"/>
      <c r="O23" s="63" t="s">
        <v>1466</v>
      </c>
      <c r="P23" s="16" t="s">
        <v>46</v>
      </c>
      <c r="Q23" s="16"/>
      <c r="R23" s="16"/>
      <c r="S23" s="16" t="s">
        <v>46</v>
      </c>
      <c r="T23" s="16"/>
      <c r="U23" s="10" t="s">
        <v>1397</v>
      </c>
      <c r="V23" s="16"/>
      <c r="W23" s="36"/>
      <c r="X23" s="16" t="s">
        <v>1467</v>
      </c>
      <c r="Y23" s="16"/>
      <c r="Z23" s="16"/>
      <c r="AA23" s="16" t="s">
        <v>1468</v>
      </c>
      <c r="AB23" s="16" t="s">
        <v>1400</v>
      </c>
      <c r="AC23" s="16" t="s">
        <v>1449</v>
      </c>
      <c r="AD23" s="16" t="s">
        <v>1402</v>
      </c>
      <c r="AE23" s="16" t="s">
        <v>1469</v>
      </c>
      <c r="AF23" s="16" t="s">
        <v>1470</v>
      </c>
      <c r="AG23" s="10" t="s">
        <v>1471</v>
      </c>
      <c r="AH23" s="10"/>
      <c r="AI23" s="16"/>
      <c r="AJ23" s="16"/>
    </row>
    <row r="24" spans="1:36" ht="66.95" customHeight="1" x14ac:dyDescent="0.15">
      <c r="A24" s="30">
        <v>23</v>
      </c>
      <c r="B24" s="73" t="s">
        <v>632</v>
      </c>
      <c r="C24" s="35" t="s">
        <v>34</v>
      </c>
      <c r="D24" s="61" t="s">
        <v>633</v>
      </c>
      <c r="E24" s="61" t="s">
        <v>634</v>
      </c>
      <c r="F24" s="61" t="s">
        <v>635</v>
      </c>
      <c r="G24" s="61" t="s">
        <v>636</v>
      </c>
      <c r="H24" s="61" t="s">
        <v>168</v>
      </c>
      <c r="I24" s="13" t="s">
        <v>40</v>
      </c>
      <c r="J24" s="13" t="s">
        <v>637</v>
      </c>
      <c r="K24" s="13" t="s">
        <v>638</v>
      </c>
      <c r="L24" s="13" t="s">
        <v>639</v>
      </c>
      <c r="M24" s="13"/>
      <c r="N24" s="13"/>
      <c r="O24" s="61" t="s">
        <v>640</v>
      </c>
      <c r="P24" s="13" t="s">
        <v>44</v>
      </c>
      <c r="Q24" s="13" t="s">
        <v>641</v>
      </c>
      <c r="R24" s="13"/>
      <c r="S24" s="13" t="s">
        <v>46</v>
      </c>
      <c r="T24" s="13"/>
      <c r="U24" s="13" t="s">
        <v>642</v>
      </c>
      <c r="V24" s="13"/>
      <c r="W24" s="13"/>
      <c r="X24" s="13" t="s">
        <v>643</v>
      </c>
      <c r="Y24" s="13"/>
      <c r="Z24" s="13"/>
      <c r="AA24" s="13" t="s">
        <v>644</v>
      </c>
      <c r="AB24" s="13" t="s">
        <v>645</v>
      </c>
      <c r="AC24" s="13" t="s">
        <v>646</v>
      </c>
      <c r="AD24" s="13" t="s">
        <v>647</v>
      </c>
      <c r="AE24" s="13" t="s">
        <v>205</v>
      </c>
      <c r="AF24" s="13" t="s">
        <v>180</v>
      </c>
      <c r="AG24" s="13" t="s">
        <v>648</v>
      </c>
      <c r="AH24" s="13"/>
      <c r="AI24" s="13" t="s">
        <v>649</v>
      </c>
      <c r="AJ24" s="15" t="s">
        <v>650</v>
      </c>
    </row>
    <row r="25" spans="1:36" ht="66.95" customHeight="1" x14ac:dyDescent="0.15">
      <c r="A25" s="30">
        <v>24</v>
      </c>
      <c r="B25" s="73" t="s">
        <v>163</v>
      </c>
      <c r="C25" s="35" t="s">
        <v>34</v>
      </c>
      <c r="D25" s="61" t="s">
        <v>164</v>
      </c>
      <c r="E25" s="61" t="s">
        <v>165</v>
      </c>
      <c r="F25" s="61" t="s">
        <v>166</v>
      </c>
      <c r="G25" s="61" t="s">
        <v>167</v>
      </c>
      <c r="H25" s="61" t="s">
        <v>168</v>
      </c>
      <c r="I25" s="13" t="s">
        <v>40</v>
      </c>
      <c r="J25" s="13" t="s">
        <v>169</v>
      </c>
      <c r="K25" s="13" t="s">
        <v>170</v>
      </c>
      <c r="L25" s="13"/>
      <c r="M25" s="13"/>
      <c r="N25" s="13"/>
      <c r="O25" s="61" t="s">
        <v>171</v>
      </c>
      <c r="P25" s="13" t="s">
        <v>44</v>
      </c>
      <c r="Q25" s="13" t="s">
        <v>172</v>
      </c>
      <c r="R25" s="13"/>
      <c r="S25" s="13" t="s">
        <v>46</v>
      </c>
      <c r="T25" s="13"/>
      <c r="U25" s="13" t="s">
        <v>173</v>
      </c>
      <c r="V25" s="13"/>
      <c r="W25" s="13"/>
      <c r="X25" s="13" t="s">
        <v>174</v>
      </c>
      <c r="Y25" s="13" t="s">
        <v>175</v>
      </c>
      <c r="Z25" s="13"/>
      <c r="AA25" s="13" t="s">
        <v>176</v>
      </c>
      <c r="AB25" s="13" t="s">
        <v>175</v>
      </c>
      <c r="AC25" s="13" t="s">
        <v>177</v>
      </c>
      <c r="AD25" s="13" t="s">
        <v>178</v>
      </c>
      <c r="AE25" s="13" t="s">
        <v>179</v>
      </c>
      <c r="AF25" s="13" t="s">
        <v>180</v>
      </c>
      <c r="AG25" s="13" t="s">
        <v>181</v>
      </c>
      <c r="AH25" s="13"/>
      <c r="AI25" s="13"/>
      <c r="AJ25" s="15"/>
    </row>
    <row r="26" spans="1:36" ht="66.95" customHeight="1" x14ac:dyDescent="0.15">
      <c r="A26" s="30">
        <v>25</v>
      </c>
      <c r="B26" s="73" t="s">
        <v>706</v>
      </c>
      <c r="C26" s="35" t="s">
        <v>34</v>
      </c>
      <c r="D26" s="61" t="s">
        <v>707</v>
      </c>
      <c r="E26" s="61" t="s">
        <v>708</v>
      </c>
      <c r="F26" s="61" t="s">
        <v>709</v>
      </c>
      <c r="G26" s="61" t="s">
        <v>710</v>
      </c>
      <c r="H26" s="61" t="s">
        <v>711</v>
      </c>
      <c r="I26" s="13" t="s">
        <v>712</v>
      </c>
      <c r="J26" s="13" t="s">
        <v>713</v>
      </c>
      <c r="K26" s="13" t="s">
        <v>714</v>
      </c>
      <c r="L26" s="13"/>
      <c r="M26" s="13"/>
      <c r="N26" s="13"/>
      <c r="O26" s="61" t="s">
        <v>715</v>
      </c>
      <c r="P26" s="13" t="s">
        <v>44</v>
      </c>
      <c r="Q26" s="13" t="s">
        <v>716</v>
      </c>
      <c r="R26" s="13"/>
      <c r="S26" s="13" t="s">
        <v>46</v>
      </c>
      <c r="T26" s="13"/>
      <c r="U26" s="13" t="s">
        <v>717</v>
      </c>
      <c r="V26" s="13"/>
      <c r="W26" s="13"/>
      <c r="X26" s="13" t="s">
        <v>718</v>
      </c>
      <c r="Y26" s="13" t="s">
        <v>719</v>
      </c>
      <c r="Z26" s="13"/>
      <c r="AA26" s="13" t="s">
        <v>720</v>
      </c>
      <c r="AB26" s="13" t="s">
        <v>721</v>
      </c>
      <c r="AC26" s="13" t="s">
        <v>1527</v>
      </c>
      <c r="AD26" s="13" t="s">
        <v>722</v>
      </c>
      <c r="AE26" s="13"/>
      <c r="AF26" s="13" t="s">
        <v>311</v>
      </c>
      <c r="AG26" s="13" t="s">
        <v>723</v>
      </c>
      <c r="AH26" s="13" t="s">
        <v>724</v>
      </c>
      <c r="AI26" s="13"/>
      <c r="AJ26" s="15"/>
    </row>
    <row r="27" spans="1:36" ht="66.95" customHeight="1" x14ac:dyDescent="0.15">
      <c r="A27" s="30">
        <v>26</v>
      </c>
      <c r="B27" s="63" t="s">
        <v>1407</v>
      </c>
      <c r="C27" s="16" t="s">
        <v>34</v>
      </c>
      <c r="D27" s="60" t="s">
        <v>1408</v>
      </c>
      <c r="E27" s="64" t="s">
        <v>1409</v>
      </c>
      <c r="F27" s="64" t="s">
        <v>1410</v>
      </c>
      <c r="G27" s="60" t="s">
        <v>1411</v>
      </c>
      <c r="H27" s="60" t="s">
        <v>1412</v>
      </c>
      <c r="I27" s="10" t="s">
        <v>910</v>
      </c>
      <c r="J27" s="10" t="s">
        <v>1413</v>
      </c>
      <c r="K27" s="10" t="s">
        <v>1414</v>
      </c>
      <c r="L27" s="10" t="s">
        <v>1415</v>
      </c>
      <c r="M27" s="10"/>
      <c r="N27" s="10"/>
      <c r="O27" s="60" t="s">
        <v>1416</v>
      </c>
      <c r="P27" s="10" t="s">
        <v>44</v>
      </c>
      <c r="Q27" s="10" t="s">
        <v>1417</v>
      </c>
      <c r="R27" s="10"/>
      <c r="S27" s="10" t="s">
        <v>46</v>
      </c>
      <c r="T27" s="10"/>
      <c r="U27" s="10" t="s">
        <v>1418</v>
      </c>
      <c r="V27" s="10"/>
      <c r="W27" s="11"/>
      <c r="X27" s="10" t="s">
        <v>1419</v>
      </c>
      <c r="Y27" s="10"/>
      <c r="Z27" s="10"/>
      <c r="AA27" s="10" t="s">
        <v>1420</v>
      </c>
      <c r="AB27" s="10" t="s">
        <v>307</v>
      </c>
      <c r="AC27" s="10"/>
      <c r="AD27" s="10" t="s">
        <v>1421</v>
      </c>
      <c r="AE27" s="10" t="s">
        <v>1422</v>
      </c>
      <c r="AF27" s="10"/>
      <c r="AG27" s="10" t="s">
        <v>1423</v>
      </c>
      <c r="AH27" s="10"/>
      <c r="AI27" s="10" t="s">
        <v>1424</v>
      </c>
      <c r="AJ27" s="12"/>
    </row>
    <row r="28" spans="1:36" ht="66.95" customHeight="1" x14ac:dyDescent="0.15">
      <c r="A28" s="30">
        <v>27</v>
      </c>
      <c r="B28" s="63" t="s">
        <v>869</v>
      </c>
      <c r="C28" s="16" t="s">
        <v>34</v>
      </c>
      <c r="D28" s="60" t="s">
        <v>870</v>
      </c>
      <c r="E28" s="60" t="s">
        <v>871</v>
      </c>
      <c r="F28" s="60" t="s">
        <v>872</v>
      </c>
      <c r="G28" s="60" t="s">
        <v>873</v>
      </c>
      <c r="H28" s="60" t="s">
        <v>874</v>
      </c>
      <c r="I28" s="10" t="s">
        <v>875</v>
      </c>
      <c r="J28" s="10" t="s">
        <v>876</v>
      </c>
      <c r="K28" s="10" t="s">
        <v>877</v>
      </c>
      <c r="L28" s="10" t="s">
        <v>878</v>
      </c>
      <c r="M28" s="10"/>
      <c r="N28" s="10"/>
      <c r="O28" s="60" t="s">
        <v>879</v>
      </c>
      <c r="P28" s="10" t="s">
        <v>44</v>
      </c>
      <c r="Q28" s="10" t="s">
        <v>880</v>
      </c>
      <c r="R28" s="10"/>
      <c r="S28" s="10" t="s">
        <v>46</v>
      </c>
      <c r="T28" s="10"/>
      <c r="U28" s="10" t="s">
        <v>845</v>
      </c>
      <c r="V28" s="10"/>
      <c r="W28" s="10"/>
      <c r="X28" s="10" t="s">
        <v>881</v>
      </c>
      <c r="Y28" s="10" t="s">
        <v>882</v>
      </c>
      <c r="Z28" s="10"/>
      <c r="AA28" s="10" t="s">
        <v>848</v>
      </c>
      <c r="AB28" s="10" t="s">
        <v>834</v>
      </c>
      <c r="AC28" s="10" t="s">
        <v>865</v>
      </c>
      <c r="AD28" s="10" t="s">
        <v>849</v>
      </c>
      <c r="AE28" s="10" t="s">
        <v>883</v>
      </c>
      <c r="AF28" s="10" t="s">
        <v>592</v>
      </c>
      <c r="AG28" s="10" t="s">
        <v>884</v>
      </c>
      <c r="AH28" s="37" t="s">
        <v>885</v>
      </c>
      <c r="AI28" s="10"/>
      <c r="AJ28" s="12"/>
    </row>
    <row r="29" spans="1:36" ht="66.95" customHeight="1" x14ac:dyDescent="0.15">
      <c r="A29" s="30">
        <v>28</v>
      </c>
      <c r="B29" s="63" t="s">
        <v>940</v>
      </c>
      <c r="C29" s="16" t="s">
        <v>34</v>
      </c>
      <c r="D29" s="60" t="s">
        <v>941</v>
      </c>
      <c r="E29" s="60" t="s">
        <v>942</v>
      </c>
      <c r="F29" s="60" t="s">
        <v>943</v>
      </c>
      <c r="G29" s="60" t="s">
        <v>944</v>
      </c>
      <c r="H29" s="60" t="s">
        <v>874</v>
      </c>
      <c r="I29" s="10" t="s">
        <v>910</v>
      </c>
      <c r="J29" s="10" t="s">
        <v>945</v>
      </c>
      <c r="K29" s="10" t="s">
        <v>946</v>
      </c>
      <c r="L29" s="10" t="s">
        <v>947</v>
      </c>
      <c r="M29" s="10" t="s">
        <v>948</v>
      </c>
      <c r="N29" s="10" t="s">
        <v>949</v>
      </c>
      <c r="O29" s="60" t="s">
        <v>950</v>
      </c>
      <c r="P29" s="10" t="s">
        <v>44</v>
      </c>
      <c r="Q29" s="10" t="s">
        <v>951</v>
      </c>
      <c r="R29" s="10"/>
      <c r="S29" s="10" t="s">
        <v>46</v>
      </c>
      <c r="T29" s="10"/>
      <c r="U29" s="10" t="s">
        <v>175</v>
      </c>
      <c r="V29" s="10"/>
      <c r="W29" s="10"/>
      <c r="X29" s="10" t="s">
        <v>952</v>
      </c>
      <c r="Y29" s="10" t="s">
        <v>953</v>
      </c>
      <c r="Z29" s="10"/>
      <c r="AA29" s="10" t="s">
        <v>848</v>
      </c>
      <c r="AB29" s="10" t="s">
        <v>834</v>
      </c>
      <c r="AC29" s="10" t="s">
        <v>954</v>
      </c>
      <c r="AD29" s="10" t="s">
        <v>849</v>
      </c>
      <c r="AE29" s="10" t="s">
        <v>955</v>
      </c>
      <c r="AF29" s="10" t="s">
        <v>91</v>
      </c>
      <c r="AG29" s="10" t="s">
        <v>956</v>
      </c>
      <c r="AH29" s="37" t="s">
        <v>957</v>
      </c>
      <c r="AI29" s="10"/>
      <c r="AJ29" s="12"/>
    </row>
    <row r="30" spans="1:36" ht="66.95" customHeight="1" x14ac:dyDescent="0.15">
      <c r="A30" s="30">
        <v>29</v>
      </c>
      <c r="B30" s="73" t="s">
        <v>59</v>
      </c>
      <c r="C30" s="35" t="s">
        <v>34</v>
      </c>
      <c r="D30" s="61" t="s">
        <v>60</v>
      </c>
      <c r="E30" s="61" t="s">
        <v>61</v>
      </c>
      <c r="F30" s="61" t="s">
        <v>62</v>
      </c>
      <c r="G30" s="61" t="s">
        <v>63</v>
      </c>
      <c r="H30" s="61" t="s">
        <v>64</v>
      </c>
      <c r="I30" s="13" t="s">
        <v>40</v>
      </c>
      <c r="J30" s="13" t="s">
        <v>65</v>
      </c>
      <c r="K30" s="13" t="s">
        <v>66</v>
      </c>
      <c r="L30" s="13"/>
      <c r="M30" s="13"/>
      <c r="N30" s="13"/>
      <c r="O30" s="61" t="s">
        <v>67</v>
      </c>
      <c r="P30" s="13" t="s">
        <v>46</v>
      </c>
      <c r="Q30" s="13"/>
      <c r="R30" s="13"/>
      <c r="S30" s="13" t="s">
        <v>46</v>
      </c>
      <c r="T30" s="13"/>
      <c r="U30" s="13" t="s">
        <v>68</v>
      </c>
      <c r="V30" s="13"/>
      <c r="W30" s="13"/>
      <c r="X30" s="13" t="s">
        <v>69</v>
      </c>
      <c r="Y30" s="13"/>
      <c r="Z30" s="13"/>
      <c r="AA30" s="13" t="s">
        <v>70</v>
      </c>
      <c r="AB30" s="13"/>
      <c r="AC30" s="13"/>
      <c r="AD30" s="13" t="s">
        <v>54</v>
      </c>
      <c r="AE30" s="13" t="s">
        <v>71</v>
      </c>
      <c r="AF30" s="13"/>
      <c r="AG30" s="13" t="s">
        <v>72</v>
      </c>
      <c r="AH30" s="13"/>
      <c r="AI30" s="13"/>
      <c r="AJ30" s="15"/>
    </row>
    <row r="31" spans="1:36" ht="66.95" customHeight="1" x14ac:dyDescent="0.15">
      <c r="A31" s="30">
        <v>30</v>
      </c>
      <c r="B31" s="63" t="s">
        <v>1243</v>
      </c>
      <c r="C31" s="16" t="s">
        <v>34</v>
      </c>
      <c r="D31" s="60" t="s">
        <v>1244</v>
      </c>
      <c r="E31" s="60" t="s">
        <v>1245</v>
      </c>
      <c r="F31" s="60" t="s">
        <v>1246</v>
      </c>
      <c r="G31" s="60" t="s">
        <v>1247</v>
      </c>
      <c r="H31" s="60" t="s">
        <v>1248</v>
      </c>
      <c r="I31" s="10" t="s">
        <v>1249</v>
      </c>
      <c r="J31" s="10" t="s">
        <v>1250</v>
      </c>
      <c r="K31" s="10" t="s">
        <v>1251</v>
      </c>
      <c r="L31" s="10"/>
      <c r="M31" s="10"/>
      <c r="N31" s="10"/>
      <c r="O31" s="60" t="s">
        <v>1252</v>
      </c>
      <c r="P31" s="10" t="s">
        <v>46</v>
      </c>
      <c r="Q31" s="10"/>
      <c r="R31" s="10"/>
      <c r="S31" s="10" t="s">
        <v>46</v>
      </c>
      <c r="T31" s="10"/>
      <c r="U31" s="10" t="s">
        <v>1253</v>
      </c>
      <c r="V31" s="10"/>
      <c r="W31" s="11"/>
      <c r="X31" s="10" t="s">
        <v>1254</v>
      </c>
      <c r="Y31" s="10"/>
      <c r="Z31" s="10"/>
      <c r="AA31" s="10" t="s">
        <v>1255</v>
      </c>
      <c r="AB31" s="10"/>
      <c r="AC31" s="10" t="s">
        <v>1256</v>
      </c>
      <c r="AD31" s="10" t="s">
        <v>1257</v>
      </c>
      <c r="AE31" s="10" t="s">
        <v>1258</v>
      </c>
      <c r="AF31" s="10" t="s">
        <v>1259</v>
      </c>
      <c r="AG31" s="10" t="s">
        <v>1260</v>
      </c>
      <c r="AH31" s="10"/>
      <c r="AI31" s="10" t="s">
        <v>1261</v>
      </c>
      <c r="AJ31" s="12"/>
    </row>
    <row r="32" spans="1:36" ht="66.95" customHeight="1" x14ac:dyDescent="0.15">
      <c r="A32" s="30">
        <v>31</v>
      </c>
      <c r="B32" s="73" t="s">
        <v>73</v>
      </c>
      <c r="C32" s="35" t="s">
        <v>34</v>
      </c>
      <c r="D32" s="61" t="s">
        <v>74</v>
      </c>
      <c r="E32" s="61" t="s">
        <v>75</v>
      </c>
      <c r="F32" s="61" t="s">
        <v>76</v>
      </c>
      <c r="G32" s="61" t="s">
        <v>77</v>
      </c>
      <c r="H32" s="61" t="s">
        <v>78</v>
      </c>
      <c r="I32" s="13" t="s">
        <v>79</v>
      </c>
      <c r="J32" s="13" t="s">
        <v>80</v>
      </c>
      <c r="K32" s="13" t="s">
        <v>81</v>
      </c>
      <c r="L32" s="13" t="s">
        <v>82</v>
      </c>
      <c r="M32" s="13"/>
      <c r="N32" s="13"/>
      <c r="O32" s="61" t="s">
        <v>83</v>
      </c>
      <c r="P32" s="13" t="s">
        <v>46</v>
      </c>
      <c r="Q32" s="13"/>
      <c r="R32" s="13"/>
      <c r="S32" s="13" t="s">
        <v>46</v>
      </c>
      <c r="T32" s="13"/>
      <c r="U32" s="13" t="s">
        <v>84</v>
      </c>
      <c r="V32" s="13"/>
      <c r="W32" s="13"/>
      <c r="X32" s="13" t="s">
        <v>85</v>
      </c>
      <c r="Y32" s="13"/>
      <c r="Z32" s="13"/>
      <c r="AA32" s="13" t="s">
        <v>86</v>
      </c>
      <c r="AB32" s="13" t="s">
        <v>87</v>
      </c>
      <c r="AC32" s="13" t="s">
        <v>88</v>
      </c>
      <c r="AD32" s="13" t="s">
        <v>89</v>
      </c>
      <c r="AE32" s="13" t="s">
        <v>90</v>
      </c>
      <c r="AF32" s="13" t="s">
        <v>91</v>
      </c>
      <c r="AG32" s="13" t="s">
        <v>92</v>
      </c>
      <c r="AH32" s="13" t="s">
        <v>93</v>
      </c>
      <c r="AI32" s="13"/>
      <c r="AJ32" s="15"/>
    </row>
    <row r="33" spans="1:36" ht="66.95" customHeight="1" x14ac:dyDescent="0.15">
      <c r="A33" s="30">
        <v>32</v>
      </c>
      <c r="B33" s="63" t="s">
        <v>416</v>
      </c>
      <c r="C33" s="16" t="s">
        <v>34</v>
      </c>
      <c r="D33" s="60" t="s">
        <v>959</v>
      </c>
      <c r="E33" s="60" t="s">
        <v>417</v>
      </c>
      <c r="F33" s="60" t="s">
        <v>418</v>
      </c>
      <c r="G33" s="60" t="s">
        <v>419</v>
      </c>
      <c r="H33" s="60" t="s">
        <v>960</v>
      </c>
      <c r="I33" s="10" t="s">
        <v>910</v>
      </c>
      <c r="J33" s="10" t="s">
        <v>998</v>
      </c>
      <c r="K33" s="10" t="s">
        <v>999</v>
      </c>
      <c r="L33" s="10"/>
      <c r="M33" s="10"/>
      <c r="N33" s="10"/>
      <c r="O33" s="60" t="s">
        <v>1000</v>
      </c>
      <c r="P33" s="10" t="s">
        <v>46</v>
      </c>
      <c r="Q33" s="10"/>
      <c r="R33" s="10"/>
      <c r="S33" s="10" t="s">
        <v>46</v>
      </c>
      <c r="T33" s="10"/>
      <c r="U33" s="10" t="s">
        <v>1001</v>
      </c>
      <c r="V33" s="10"/>
      <c r="W33" s="10"/>
      <c r="X33" s="10" t="s">
        <v>420</v>
      </c>
      <c r="Y33" s="10" t="s">
        <v>1002</v>
      </c>
      <c r="Z33" s="10"/>
      <c r="AA33" s="10" t="s">
        <v>1003</v>
      </c>
      <c r="AB33" s="10" t="s">
        <v>421</v>
      </c>
      <c r="AC33" s="10" t="s">
        <v>1004</v>
      </c>
      <c r="AD33" s="10" t="s">
        <v>1005</v>
      </c>
      <c r="AE33" s="10" t="s">
        <v>1006</v>
      </c>
      <c r="AF33" s="10" t="s">
        <v>1007</v>
      </c>
      <c r="AG33" s="10" t="s">
        <v>1008</v>
      </c>
      <c r="AH33" s="10" t="s">
        <v>1009</v>
      </c>
      <c r="AI33" s="10"/>
      <c r="AJ33" s="12"/>
    </row>
    <row r="34" spans="1:36" ht="66.95" customHeight="1" x14ac:dyDescent="0.15">
      <c r="A34" s="30">
        <v>33</v>
      </c>
      <c r="B34" s="63" t="s">
        <v>1453</v>
      </c>
      <c r="C34" s="35" t="s">
        <v>34</v>
      </c>
      <c r="D34" s="61" t="s">
        <v>255</v>
      </c>
      <c r="E34" s="61" t="s">
        <v>256</v>
      </c>
      <c r="F34" s="61" t="s">
        <v>257</v>
      </c>
      <c r="G34" s="61" t="s">
        <v>258</v>
      </c>
      <c r="H34" s="61" t="s">
        <v>259</v>
      </c>
      <c r="I34" s="13" t="s">
        <v>260</v>
      </c>
      <c r="J34" s="13" t="s">
        <v>261</v>
      </c>
      <c r="K34" s="13" t="s">
        <v>262</v>
      </c>
      <c r="L34" s="13"/>
      <c r="M34" s="13"/>
      <c r="N34" s="13"/>
      <c r="O34" s="61" t="s">
        <v>263</v>
      </c>
      <c r="P34" s="13" t="s">
        <v>46</v>
      </c>
      <c r="Q34" s="13"/>
      <c r="R34" s="13"/>
      <c r="S34" s="13" t="s">
        <v>46</v>
      </c>
      <c r="T34" s="13"/>
      <c r="U34" s="13" t="s">
        <v>264</v>
      </c>
      <c r="V34" s="13"/>
      <c r="W34" s="13"/>
      <c r="X34" s="13" t="s">
        <v>265</v>
      </c>
      <c r="Y34" s="13" t="s">
        <v>175</v>
      </c>
      <c r="Z34" s="13" t="s">
        <v>175</v>
      </c>
      <c r="AA34" s="13" t="s">
        <v>266</v>
      </c>
      <c r="AB34" s="13" t="s">
        <v>267</v>
      </c>
      <c r="AC34" s="13" t="s">
        <v>268</v>
      </c>
      <c r="AD34" s="51" t="s">
        <v>269</v>
      </c>
      <c r="AE34" s="13" t="s">
        <v>270</v>
      </c>
      <c r="AF34" s="13" t="s">
        <v>175</v>
      </c>
      <c r="AG34" s="13" t="s">
        <v>271</v>
      </c>
      <c r="AH34" s="13" t="s">
        <v>272</v>
      </c>
      <c r="AI34" s="13" t="s">
        <v>273</v>
      </c>
      <c r="AJ34" s="15" t="s">
        <v>274</v>
      </c>
    </row>
    <row r="35" spans="1:36" ht="66.95" customHeight="1" x14ac:dyDescent="0.15">
      <c r="A35" s="30">
        <v>34</v>
      </c>
      <c r="B35" s="73" t="s">
        <v>1382</v>
      </c>
      <c r="C35" s="35" t="s">
        <v>34</v>
      </c>
      <c r="D35" s="61" t="s">
        <v>295</v>
      </c>
      <c r="E35" s="61" t="s">
        <v>296</v>
      </c>
      <c r="F35" s="61" t="s">
        <v>297</v>
      </c>
      <c r="G35" s="61" t="s">
        <v>298</v>
      </c>
      <c r="H35" s="61" t="s">
        <v>299</v>
      </c>
      <c r="I35" s="13" t="s">
        <v>40</v>
      </c>
      <c r="J35" s="13" t="s">
        <v>300</v>
      </c>
      <c r="K35" s="13" t="s">
        <v>301</v>
      </c>
      <c r="L35" s="13"/>
      <c r="M35" s="13"/>
      <c r="N35" s="13"/>
      <c r="O35" s="61" t="s">
        <v>302</v>
      </c>
      <c r="P35" s="13" t="s">
        <v>44</v>
      </c>
      <c r="Q35" s="13" t="s">
        <v>303</v>
      </c>
      <c r="R35" s="13"/>
      <c r="S35" s="13" t="s">
        <v>46</v>
      </c>
      <c r="T35" s="13"/>
      <c r="U35" s="13" t="s">
        <v>304</v>
      </c>
      <c r="V35" s="13"/>
      <c r="W35" s="13"/>
      <c r="X35" s="13" t="s">
        <v>305</v>
      </c>
      <c r="Y35" s="13"/>
      <c r="Z35" s="13"/>
      <c r="AA35" s="13" t="s">
        <v>306</v>
      </c>
      <c r="AB35" s="13" t="s">
        <v>307</v>
      </c>
      <c r="AC35" s="13" t="s">
        <v>308</v>
      </c>
      <c r="AD35" s="13" t="s">
        <v>309</v>
      </c>
      <c r="AE35" s="13" t="s">
        <v>310</v>
      </c>
      <c r="AF35" s="13" t="s">
        <v>311</v>
      </c>
      <c r="AG35" s="13" t="s">
        <v>312</v>
      </c>
      <c r="AH35" s="13"/>
      <c r="AI35" s="13"/>
      <c r="AJ35" s="15"/>
    </row>
    <row r="36" spans="1:36" ht="66.95" customHeight="1" x14ac:dyDescent="0.15">
      <c r="A36" s="30">
        <v>35</v>
      </c>
      <c r="B36" s="63" t="s">
        <v>1132</v>
      </c>
      <c r="C36" s="16" t="s">
        <v>34</v>
      </c>
      <c r="D36" s="60" t="s">
        <v>1133</v>
      </c>
      <c r="E36" s="60" t="s">
        <v>1134</v>
      </c>
      <c r="F36" s="60" t="s">
        <v>1135</v>
      </c>
      <c r="G36" s="60" t="s">
        <v>1136</v>
      </c>
      <c r="H36" s="60" t="s">
        <v>1137</v>
      </c>
      <c r="I36" s="10" t="s">
        <v>910</v>
      </c>
      <c r="J36" s="10" t="s">
        <v>1138</v>
      </c>
      <c r="K36" s="10" t="s">
        <v>1139</v>
      </c>
      <c r="L36" s="10" t="s">
        <v>1140</v>
      </c>
      <c r="M36" s="10"/>
      <c r="N36" s="10"/>
      <c r="O36" s="60" t="s">
        <v>1141</v>
      </c>
      <c r="P36" s="10" t="s">
        <v>44</v>
      </c>
      <c r="Q36" s="10" t="s">
        <v>1142</v>
      </c>
      <c r="R36" s="10"/>
      <c r="S36" s="10" t="s">
        <v>46</v>
      </c>
      <c r="T36" s="10"/>
      <c r="U36" s="10" t="s">
        <v>1143</v>
      </c>
      <c r="V36" s="10"/>
      <c r="W36" s="10"/>
      <c r="X36" s="10" t="s">
        <v>1144</v>
      </c>
      <c r="Y36" s="10" t="s">
        <v>1145</v>
      </c>
      <c r="Z36" s="10"/>
      <c r="AA36" s="10" t="s">
        <v>1146</v>
      </c>
      <c r="AB36" s="10" t="s">
        <v>267</v>
      </c>
      <c r="AC36" s="10" t="s">
        <v>1147</v>
      </c>
      <c r="AD36" s="10" t="s">
        <v>1148</v>
      </c>
      <c r="AE36" s="10" t="s">
        <v>1149</v>
      </c>
      <c r="AF36" s="10" t="s">
        <v>1150</v>
      </c>
      <c r="AG36" s="10" t="s">
        <v>1151</v>
      </c>
      <c r="AH36" s="37" t="s">
        <v>1152</v>
      </c>
      <c r="AI36" s="10"/>
      <c r="AJ36" s="12"/>
    </row>
    <row r="37" spans="1:36" ht="66.95" customHeight="1" x14ac:dyDescent="0.15">
      <c r="A37" s="30">
        <v>36</v>
      </c>
      <c r="B37" s="63" t="s">
        <v>1425</v>
      </c>
      <c r="C37" s="16" t="s">
        <v>34</v>
      </c>
      <c r="D37" s="60" t="s">
        <v>1426</v>
      </c>
      <c r="E37" s="60" t="s">
        <v>1427</v>
      </c>
      <c r="F37" s="60" t="s">
        <v>1428</v>
      </c>
      <c r="G37" s="60" t="s">
        <v>1429</v>
      </c>
      <c r="H37" s="60"/>
      <c r="I37" s="10" t="s">
        <v>910</v>
      </c>
      <c r="J37" s="10" t="s">
        <v>1430</v>
      </c>
      <c r="K37" s="10" t="s">
        <v>1431</v>
      </c>
      <c r="L37" s="10"/>
      <c r="M37" s="10"/>
      <c r="N37" s="10"/>
      <c r="O37" s="60" t="s">
        <v>1432</v>
      </c>
      <c r="P37" s="10" t="s">
        <v>44</v>
      </c>
      <c r="Q37" s="10"/>
      <c r="R37" s="10"/>
      <c r="S37" s="10" t="s">
        <v>46</v>
      </c>
      <c r="T37" s="10"/>
      <c r="U37" s="10" t="s">
        <v>1433</v>
      </c>
      <c r="V37" s="10"/>
      <c r="W37" s="11"/>
      <c r="X37" s="10" t="s">
        <v>1434</v>
      </c>
      <c r="Y37" s="10"/>
      <c r="Z37" s="10"/>
      <c r="AA37" s="10" t="s">
        <v>1435</v>
      </c>
      <c r="AB37" s="10"/>
      <c r="AC37" s="10" t="s">
        <v>1436</v>
      </c>
      <c r="AD37" s="10" t="s">
        <v>1437</v>
      </c>
      <c r="AE37" s="10" t="s">
        <v>1438</v>
      </c>
      <c r="AF37" s="10"/>
      <c r="AG37" s="10" t="s">
        <v>1439</v>
      </c>
      <c r="AH37" s="10"/>
      <c r="AI37" s="10"/>
      <c r="AJ37" s="12"/>
    </row>
    <row r="38" spans="1:36" ht="66.95" customHeight="1" x14ac:dyDescent="0.15">
      <c r="A38" s="30">
        <v>37</v>
      </c>
      <c r="B38" s="73" t="s">
        <v>818</v>
      </c>
      <c r="C38" s="35" t="s">
        <v>34</v>
      </c>
      <c r="D38" s="61" t="s">
        <v>819</v>
      </c>
      <c r="E38" s="61" t="s">
        <v>820</v>
      </c>
      <c r="F38" s="61" t="s">
        <v>821</v>
      </c>
      <c r="G38" s="61" t="s">
        <v>839</v>
      </c>
      <c r="H38" s="61" t="s">
        <v>1534</v>
      </c>
      <c r="I38" s="13" t="s">
        <v>40</v>
      </c>
      <c r="J38" s="13" t="s">
        <v>840</v>
      </c>
      <c r="K38" s="13" t="s">
        <v>841</v>
      </c>
      <c r="L38" s="13" t="s">
        <v>842</v>
      </c>
      <c r="M38" s="13" t="s">
        <v>843</v>
      </c>
      <c r="N38" s="13"/>
      <c r="O38" s="61" t="s">
        <v>844</v>
      </c>
      <c r="P38" s="13" t="s">
        <v>44</v>
      </c>
      <c r="Q38" s="13" t="s">
        <v>829</v>
      </c>
      <c r="R38" s="13"/>
      <c r="S38" s="13" t="s">
        <v>46</v>
      </c>
      <c r="T38" s="13"/>
      <c r="U38" s="13" t="s">
        <v>845</v>
      </c>
      <c r="V38" s="13" t="s">
        <v>831</v>
      </c>
      <c r="W38" s="13"/>
      <c r="X38" s="13" t="s">
        <v>846</v>
      </c>
      <c r="Y38" s="13" t="s">
        <v>847</v>
      </c>
      <c r="Z38" s="13"/>
      <c r="AA38" s="13" t="s">
        <v>848</v>
      </c>
      <c r="AB38" s="13" t="s">
        <v>834</v>
      </c>
      <c r="AC38" s="13" t="s">
        <v>835</v>
      </c>
      <c r="AD38" s="13" t="s">
        <v>849</v>
      </c>
      <c r="AE38" s="13" t="s">
        <v>162</v>
      </c>
      <c r="AF38" s="13" t="s">
        <v>56</v>
      </c>
      <c r="AG38" s="13" t="s">
        <v>850</v>
      </c>
      <c r="AH38" s="42" t="s">
        <v>851</v>
      </c>
      <c r="AI38" s="13"/>
      <c r="AJ38" s="15"/>
    </row>
    <row r="39" spans="1:36" ht="66.95" customHeight="1" x14ac:dyDescent="0.15">
      <c r="A39" s="30">
        <v>38</v>
      </c>
      <c r="B39" s="63" t="s">
        <v>905</v>
      </c>
      <c r="C39" s="16" t="s">
        <v>34</v>
      </c>
      <c r="D39" s="60" t="s">
        <v>906</v>
      </c>
      <c r="E39" s="64" t="s">
        <v>1502</v>
      </c>
      <c r="F39" s="64" t="s">
        <v>1513</v>
      </c>
      <c r="G39" s="60" t="s">
        <v>908</v>
      </c>
      <c r="H39" s="60" t="s">
        <v>909</v>
      </c>
      <c r="I39" s="10" t="s">
        <v>910</v>
      </c>
      <c r="J39" s="10" t="s">
        <v>911</v>
      </c>
      <c r="K39" s="10" t="s">
        <v>912</v>
      </c>
      <c r="L39" s="10" t="s">
        <v>913</v>
      </c>
      <c r="M39" s="10" t="s">
        <v>914</v>
      </c>
      <c r="N39" s="10" t="s">
        <v>915</v>
      </c>
      <c r="O39" s="60" t="s">
        <v>916</v>
      </c>
      <c r="P39" s="10" t="s">
        <v>44</v>
      </c>
      <c r="Q39" s="10" t="s">
        <v>917</v>
      </c>
      <c r="R39" s="10" t="s">
        <v>918</v>
      </c>
      <c r="S39" s="10" t="s">
        <v>44</v>
      </c>
      <c r="T39" s="10" t="s">
        <v>919</v>
      </c>
      <c r="U39" s="10" t="s">
        <v>845</v>
      </c>
      <c r="V39" s="10"/>
      <c r="W39" s="10"/>
      <c r="X39" s="10" t="s">
        <v>920</v>
      </c>
      <c r="Y39" s="10"/>
      <c r="Z39" s="10"/>
      <c r="AA39" s="10" t="s">
        <v>921</v>
      </c>
      <c r="AB39" s="10" t="s">
        <v>922</v>
      </c>
      <c r="AC39" s="10" t="s">
        <v>923</v>
      </c>
      <c r="AD39" s="10" t="s">
        <v>924</v>
      </c>
      <c r="AE39" s="10" t="s">
        <v>925</v>
      </c>
      <c r="AF39" s="10" t="s">
        <v>926</v>
      </c>
      <c r="AG39" s="10" t="s">
        <v>927</v>
      </c>
      <c r="AH39" s="10" t="s">
        <v>928</v>
      </c>
      <c r="AI39" s="37" t="s">
        <v>1520</v>
      </c>
      <c r="AJ39" s="12" t="s">
        <v>1518</v>
      </c>
    </row>
    <row r="40" spans="1:36" ht="66.95" customHeight="1" x14ac:dyDescent="0.15">
      <c r="A40" s="30">
        <v>39</v>
      </c>
      <c r="B40" s="73" t="s">
        <v>33</v>
      </c>
      <c r="C40" s="35" t="s">
        <v>34</v>
      </c>
      <c r="D40" s="61" t="s">
        <v>35</v>
      </c>
      <c r="E40" s="61" t="s">
        <v>36</v>
      </c>
      <c r="F40" s="61" t="s">
        <v>37</v>
      </c>
      <c r="G40" s="61" t="s">
        <v>38</v>
      </c>
      <c r="H40" s="61" t="s">
        <v>39</v>
      </c>
      <c r="I40" s="13" t="s">
        <v>40</v>
      </c>
      <c r="J40" s="13" t="s">
        <v>41</v>
      </c>
      <c r="K40" s="13" t="s">
        <v>42</v>
      </c>
      <c r="L40" s="13"/>
      <c r="M40" s="13"/>
      <c r="N40" s="13"/>
      <c r="O40" s="61" t="s">
        <v>43</v>
      </c>
      <c r="P40" s="13" t="s">
        <v>44</v>
      </c>
      <c r="Q40" s="13" t="s">
        <v>45</v>
      </c>
      <c r="R40" s="13"/>
      <c r="S40" s="13" t="s">
        <v>46</v>
      </c>
      <c r="T40" s="13"/>
      <c r="U40" s="13" t="s">
        <v>47</v>
      </c>
      <c r="V40" s="13"/>
      <c r="W40" s="13"/>
      <c r="X40" s="13" t="s">
        <v>48</v>
      </c>
      <c r="Y40" s="13" t="s">
        <v>49</v>
      </c>
      <c r="Z40" s="13" t="s">
        <v>50</v>
      </c>
      <c r="AA40" s="13" t="s">
        <v>51</v>
      </c>
      <c r="AB40" s="13" t="s">
        <v>52</v>
      </c>
      <c r="AC40" s="13" t="s">
        <v>53</v>
      </c>
      <c r="AD40" s="13" t="s">
        <v>54</v>
      </c>
      <c r="AE40" s="13" t="s">
        <v>55</v>
      </c>
      <c r="AF40" s="13" t="s">
        <v>56</v>
      </c>
      <c r="AG40" s="13"/>
      <c r="AH40" s="13"/>
      <c r="AI40" s="13" t="s">
        <v>57</v>
      </c>
      <c r="AJ40" s="15" t="s">
        <v>58</v>
      </c>
    </row>
    <row r="41" spans="1:36" ht="66.95" customHeight="1" x14ac:dyDescent="0.15">
      <c r="A41" s="30">
        <v>40</v>
      </c>
      <c r="B41" s="63" t="s">
        <v>1384</v>
      </c>
      <c r="C41" s="16" t="s">
        <v>34</v>
      </c>
      <c r="D41" s="60" t="s">
        <v>1093</v>
      </c>
      <c r="E41" s="60" t="s">
        <v>1094</v>
      </c>
      <c r="F41" s="60" t="s">
        <v>1095</v>
      </c>
      <c r="G41" s="60" t="s">
        <v>1096</v>
      </c>
      <c r="H41" s="60"/>
      <c r="I41" s="10" t="s">
        <v>875</v>
      </c>
      <c r="J41" s="10" t="s">
        <v>1097</v>
      </c>
      <c r="K41" s="10" t="s">
        <v>1098</v>
      </c>
      <c r="L41" s="10"/>
      <c r="M41" s="10"/>
      <c r="N41" s="10"/>
      <c r="O41" s="60" t="s">
        <v>1099</v>
      </c>
      <c r="P41" s="10"/>
      <c r="Q41" s="10"/>
      <c r="R41" s="10"/>
      <c r="S41" s="10" t="s">
        <v>46</v>
      </c>
      <c r="T41" s="10"/>
      <c r="U41" s="10" t="s">
        <v>1100</v>
      </c>
      <c r="V41" s="10"/>
      <c r="W41" s="10"/>
      <c r="X41" s="10" t="s">
        <v>1101</v>
      </c>
      <c r="Y41" s="10"/>
      <c r="Z41" s="10"/>
      <c r="AA41" s="10" t="s">
        <v>1102</v>
      </c>
      <c r="AB41" s="10" t="s">
        <v>1103</v>
      </c>
      <c r="AC41" s="10" t="s">
        <v>1104</v>
      </c>
      <c r="AD41" s="10" t="s">
        <v>1105</v>
      </c>
      <c r="AE41" s="10" t="s">
        <v>1106</v>
      </c>
      <c r="AF41" s="10" t="s">
        <v>1107</v>
      </c>
      <c r="AG41" s="10" t="s">
        <v>1108</v>
      </c>
      <c r="AH41" s="10" t="s">
        <v>1109</v>
      </c>
      <c r="AI41" s="10" t="s">
        <v>1110</v>
      </c>
      <c r="AJ41" s="12" t="s">
        <v>1111</v>
      </c>
    </row>
    <row r="42" spans="1:36" ht="66.95" customHeight="1" x14ac:dyDescent="0.15">
      <c r="A42" s="30">
        <v>41</v>
      </c>
      <c r="B42" s="63" t="s">
        <v>1174</v>
      </c>
      <c r="C42" s="16" t="s">
        <v>34</v>
      </c>
      <c r="D42" s="60" t="s">
        <v>1175</v>
      </c>
      <c r="E42" s="60" t="s">
        <v>1176</v>
      </c>
      <c r="F42" s="60" t="s">
        <v>1177</v>
      </c>
      <c r="G42" s="60" t="s">
        <v>1200</v>
      </c>
      <c r="H42" s="60"/>
      <c r="I42" s="10" t="s">
        <v>910</v>
      </c>
      <c r="J42" s="10" t="s">
        <v>1201</v>
      </c>
      <c r="K42" s="10" t="s">
        <v>1202</v>
      </c>
      <c r="L42" s="10" t="s">
        <v>1181</v>
      </c>
      <c r="M42" s="10" t="s">
        <v>1182</v>
      </c>
      <c r="N42" s="10"/>
      <c r="O42" s="60" t="s">
        <v>1183</v>
      </c>
      <c r="P42" s="10" t="s">
        <v>44</v>
      </c>
      <c r="Q42" s="10" t="s">
        <v>1203</v>
      </c>
      <c r="R42" s="10" t="s">
        <v>1185</v>
      </c>
      <c r="S42" s="10"/>
      <c r="T42" s="10"/>
      <c r="U42" s="10" t="s">
        <v>1204</v>
      </c>
      <c r="V42" s="10" t="s">
        <v>1205</v>
      </c>
      <c r="W42" s="11"/>
      <c r="X42" s="10" t="s">
        <v>1206</v>
      </c>
      <c r="Y42" s="10" t="s">
        <v>1207</v>
      </c>
      <c r="Z42" s="10" t="s">
        <v>1190</v>
      </c>
      <c r="AA42" s="10" t="s">
        <v>1191</v>
      </c>
      <c r="AB42" s="10" t="s">
        <v>1208</v>
      </c>
      <c r="AC42" s="10" t="s">
        <v>1209</v>
      </c>
      <c r="AD42" s="10" t="s">
        <v>175</v>
      </c>
      <c r="AE42" s="10" t="s">
        <v>1210</v>
      </c>
      <c r="AF42" s="10" t="s">
        <v>1211</v>
      </c>
      <c r="AG42" s="10" t="s">
        <v>1212</v>
      </c>
      <c r="AH42" s="10" t="s">
        <v>1213</v>
      </c>
      <c r="AI42" s="10" t="s">
        <v>1214</v>
      </c>
      <c r="AJ42" s="12" t="s">
        <v>1215</v>
      </c>
    </row>
    <row r="43" spans="1:36" ht="66.95" customHeight="1" x14ac:dyDescent="0.15">
      <c r="A43" s="30">
        <v>42</v>
      </c>
      <c r="B43" s="73" t="s">
        <v>358</v>
      </c>
      <c r="C43" s="35" t="s">
        <v>34</v>
      </c>
      <c r="D43" s="61" t="s">
        <v>359</v>
      </c>
      <c r="E43" s="61" t="s">
        <v>360</v>
      </c>
      <c r="F43" s="61" t="s">
        <v>360</v>
      </c>
      <c r="G43" s="61" t="s">
        <v>361</v>
      </c>
      <c r="H43" s="61" t="s">
        <v>362</v>
      </c>
      <c r="I43" s="13" t="s">
        <v>345</v>
      </c>
      <c r="J43" s="13" t="s">
        <v>363</v>
      </c>
      <c r="K43" s="13" t="s">
        <v>364</v>
      </c>
      <c r="L43" s="13" t="s">
        <v>365</v>
      </c>
      <c r="M43" s="13"/>
      <c r="N43" s="13"/>
      <c r="O43" s="61" t="s">
        <v>366</v>
      </c>
      <c r="P43" s="13" t="s">
        <v>46</v>
      </c>
      <c r="Q43" s="13"/>
      <c r="R43" s="13"/>
      <c r="S43" s="13" t="s">
        <v>44</v>
      </c>
      <c r="T43" s="13" t="s">
        <v>367</v>
      </c>
      <c r="U43" s="13" t="s">
        <v>368</v>
      </c>
      <c r="V43" s="13"/>
      <c r="W43" s="13"/>
      <c r="X43" s="13" t="s">
        <v>369</v>
      </c>
      <c r="Y43" s="13" t="s">
        <v>370</v>
      </c>
      <c r="Z43" s="13" t="s">
        <v>371</v>
      </c>
      <c r="AA43" s="13" t="s">
        <v>372</v>
      </c>
      <c r="AB43" s="13" t="s">
        <v>373</v>
      </c>
      <c r="AC43" s="13"/>
      <c r="AD43" s="42" t="s">
        <v>374</v>
      </c>
      <c r="AE43" s="13" t="s">
        <v>375</v>
      </c>
      <c r="AF43" s="13" t="s">
        <v>376</v>
      </c>
      <c r="AG43" s="13" t="s">
        <v>377</v>
      </c>
      <c r="AH43" s="13" t="s">
        <v>378</v>
      </c>
      <c r="AI43" s="13" t="s">
        <v>379</v>
      </c>
      <c r="AJ43" s="15" t="s">
        <v>380</v>
      </c>
    </row>
    <row r="44" spans="1:36" ht="66.95" customHeight="1" x14ac:dyDescent="0.15">
      <c r="A44" s="30">
        <v>43</v>
      </c>
      <c r="B44" s="73" t="s">
        <v>516</v>
      </c>
      <c r="C44" s="35" t="s">
        <v>34</v>
      </c>
      <c r="D44" s="61" t="s">
        <v>517</v>
      </c>
      <c r="E44" s="61" t="s">
        <v>537</v>
      </c>
      <c r="F44" s="61"/>
      <c r="G44" s="61" t="s">
        <v>519</v>
      </c>
      <c r="H44" s="61" t="s">
        <v>520</v>
      </c>
      <c r="I44" s="13" t="s">
        <v>40</v>
      </c>
      <c r="J44" s="13" t="s">
        <v>538</v>
      </c>
      <c r="K44" s="13" t="s">
        <v>539</v>
      </c>
      <c r="L44" s="13"/>
      <c r="M44" s="13"/>
      <c r="N44" s="13"/>
      <c r="O44" s="61" t="s">
        <v>540</v>
      </c>
      <c r="P44" s="13" t="s">
        <v>46</v>
      </c>
      <c r="Q44" s="13"/>
      <c r="R44" s="13"/>
      <c r="S44" s="13" t="s">
        <v>44</v>
      </c>
      <c r="T44" s="13" t="s">
        <v>541</v>
      </c>
      <c r="U44" s="13" t="s">
        <v>525</v>
      </c>
      <c r="V44" s="13"/>
      <c r="W44" s="13"/>
      <c r="X44" s="13" t="s">
        <v>542</v>
      </c>
      <c r="Y44" s="13" t="s">
        <v>528</v>
      </c>
      <c r="Z44" s="13"/>
      <c r="AA44" s="13" t="s">
        <v>529</v>
      </c>
      <c r="AB44" s="13" t="s">
        <v>530</v>
      </c>
      <c r="AC44" s="13" t="s">
        <v>531</v>
      </c>
      <c r="AD44" s="13" t="s">
        <v>532</v>
      </c>
      <c r="AE44" s="13" t="s">
        <v>543</v>
      </c>
      <c r="AF44" s="13" t="s">
        <v>91</v>
      </c>
      <c r="AG44" s="13"/>
      <c r="AH44" s="13" t="s">
        <v>544</v>
      </c>
      <c r="AI44" s="13" t="s">
        <v>545</v>
      </c>
      <c r="AJ44" s="15" t="s">
        <v>546</v>
      </c>
    </row>
    <row r="45" spans="1:36" ht="66.95" customHeight="1" x14ac:dyDescent="0.15">
      <c r="A45" s="30">
        <v>44</v>
      </c>
      <c r="B45" s="73" t="s">
        <v>139</v>
      </c>
      <c r="C45" s="35" t="s">
        <v>34</v>
      </c>
      <c r="D45" s="61" t="s">
        <v>140</v>
      </c>
      <c r="E45" s="62" t="s">
        <v>1511</v>
      </c>
      <c r="F45" s="61"/>
      <c r="G45" s="61" t="s">
        <v>141</v>
      </c>
      <c r="H45" s="61" t="s">
        <v>142</v>
      </c>
      <c r="I45" s="13" t="s">
        <v>40</v>
      </c>
      <c r="J45" s="13" t="s">
        <v>143</v>
      </c>
      <c r="K45" s="13" t="s">
        <v>144</v>
      </c>
      <c r="L45" s="13" t="s">
        <v>144</v>
      </c>
      <c r="M45" s="13" t="s">
        <v>144</v>
      </c>
      <c r="N45" s="13" t="s">
        <v>144</v>
      </c>
      <c r="O45" s="61" t="s">
        <v>145</v>
      </c>
      <c r="P45" s="13" t="s">
        <v>46</v>
      </c>
      <c r="Q45" s="13"/>
      <c r="R45" s="13"/>
      <c r="S45" s="13" t="s">
        <v>44</v>
      </c>
      <c r="T45" s="13" t="s">
        <v>146</v>
      </c>
      <c r="U45" s="13" t="s">
        <v>147</v>
      </c>
      <c r="V45" s="13"/>
      <c r="W45" s="13"/>
      <c r="X45" s="13" t="s">
        <v>148</v>
      </c>
      <c r="Y45" s="13" t="s">
        <v>149</v>
      </c>
      <c r="Z45" s="13"/>
      <c r="AA45" s="13" t="s">
        <v>150</v>
      </c>
      <c r="AB45" s="13" t="s">
        <v>151</v>
      </c>
      <c r="AC45" s="13" t="s">
        <v>152</v>
      </c>
      <c r="AD45" s="13" t="s">
        <v>132</v>
      </c>
      <c r="AE45" s="13" t="s">
        <v>134</v>
      </c>
      <c r="AF45" s="13" t="s">
        <v>153</v>
      </c>
      <c r="AG45" s="13" t="s">
        <v>154</v>
      </c>
      <c r="AH45" s="13" t="s">
        <v>155</v>
      </c>
      <c r="AI45" s="13"/>
      <c r="AJ45" s="15"/>
    </row>
    <row r="46" spans="1:36" ht="66.95" customHeight="1" x14ac:dyDescent="0.15">
      <c r="A46" s="30">
        <v>45</v>
      </c>
      <c r="B46" s="73" t="s">
        <v>182</v>
      </c>
      <c r="C46" s="35" t="s">
        <v>34</v>
      </c>
      <c r="D46" s="61" t="s">
        <v>183</v>
      </c>
      <c r="E46" s="61" t="s">
        <v>184</v>
      </c>
      <c r="F46" s="61" t="s">
        <v>185</v>
      </c>
      <c r="G46" s="61" t="s">
        <v>186</v>
      </c>
      <c r="H46" s="61" t="s">
        <v>187</v>
      </c>
      <c r="I46" s="13" t="s">
        <v>40</v>
      </c>
      <c r="J46" s="13" t="s">
        <v>65</v>
      </c>
      <c r="K46" s="13" t="s">
        <v>189</v>
      </c>
      <c r="L46" s="13"/>
      <c r="M46" s="13"/>
      <c r="N46" s="13"/>
      <c r="O46" s="61" t="s">
        <v>190</v>
      </c>
      <c r="P46" s="13" t="s">
        <v>46</v>
      </c>
      <c r="Q46" s="13"/>
      <c r="R46" s="13"/>
      <c r="S46" s="13" t="s">
        <v>46</v>
      </c>
      <c r="T46" s="13"/>
      <c r="U46" s="13" t="s">
        <v>201</v>
      </c>
      <c r="V46" s="13"/>
      <c r="W46" s="13"/>
      <c r="X46" s="13" t="s">
        <v>202</v>
      </c>
      <c r="Y46" s="13" t="s">
        <v>203</v>
      </c>
      <c r="Z46" s="13"/>
      <c r="AA46" s="13"/>
      <c r="AB46" s="13" t="s">
        <v>160</v>
      </c>
      <c r="AC46" s="13" t="s">
        <v>204</v>
      </c>
      <c r="AD46" s="13" t="s">
        <v>197</v>
      </c>
      <c r="AE46" s="13" t="s">
        <v>205</v>
      </c>
      <c r="AF46" s="13" t="s">
        <v>91</v>
      </c>
      <c r="AG46" s="13" t="s">
        <v>199</v>
      </c>
      <c r="AH46" s="13" t="s">
        <v>200</v>
      </c>
      <c r="AI46" s="13"/>
      <c r="AJ46" s="15"/>
    </row>
    <row r="47" spans="1:36" ht="66.95" customHeight="1" x14ac:dyDescent="0.15">
      <c r="A47" s="30">
        <v>46</v>
      </c>
      <c r="B47" s="73" t="s">
        <v>339</v>
      </c>
      <c r="C47" s="35" t="s">
        <v>34</v>
      </c>
      <c r="D47" s="61" t="s">
        <v>340</v>
      </c>
      <c r="E47" s="61" t="s">
        <v>341</v>
      </c>
      <c r="F47" s="61" t="s">
        <v>342</v>
      </c>
      <c r="G47" s="61" t="s">
        <v>343</v>
      </c>
      <c r="H47" s="61" t="s">
        <v>344</v>
      </c>
      <c r="I47" s="13" t="s">
        <v>345</v>
      </c>
      <c r="J47" s="13" t="s">
        <v>346</v>
      </c>
      <c r="K47" s="13" t="s">
        <v>347</v>
      </c>
      <c r="L47" s="13"/>
      <c r="M47" s="13"/>
      <c r="N47" s="13"/>
      <c r="O47" s="61" t="s">
        <v>348</v>
      </c>
      <c r="P47" s="13" t="s">
        <v>46</v>
      </c>
      <c r="Q47" s="13"/>
      <c r="R47" s="13"/>
      <c r="S47" s="13" t="s">
        <v>46</v>
      </c>
      <c r="T47" s="13"/>
      <c r="U47" s="13" t="s">
        <v>349</v>
      </c>
      <c r="V47" s="13"/>
      <c r="W47" s="13"/>
      <c r="X47" s="13" t="s">
        <v>350</v>
      </c>
      <c r="Y47" s="13"/>
      <c r="Z47" s="13"/>
      <c r="AA47" s="13" t="s">
        <v>351</v>
      </c>
      <c r="AB47" s="13" t="s">
        <v>352</v>
      </c>
      <c r="AC47" s="13" t="s">
        <v>353</v>
      </c>
      <c r="AD47" s="13" t="s">
        <v>354</v>
      </c>
      <c r="AE47" s="13" t="s">
        <v>355</v>
      </c>
      <c r="AF47" s="13" t="s">
        <v>56</v>
      </c>
      <c r="AG47" s="13"/>
      <c r="AH47" s="13"/>
      <c r="AI47" s="13" t="s">
        <v>356</v>
      </c>
      <c r="AJ47" s="15" t="s">
        <v>357</v>
      </c>
    </row>
    <row r="48" spans="1:36" ht="66.95" customHeight="1" x14ac:dyDescent="0.15">
      <c r="A48" s="30">
        <v>47</v>
      </c>
      <c r="B48" s="63" t="s">
        <v>930</v>
      </c>
      <c r="C48" s="16" t="s">
        <v>34</v>
      </c>
      <c r="D48" s="60" t="s">
        <v>931</v>
      </c>
      <c r="E48" s="64" t="s">
        <v>1502</v>
      </c>
      <c r="F48" s="64" t="s">
        <v>907</v>
      </c>
      <c r="G48" s="60" t="s">
        <v>908</v>
      </c>
      <c r="H48" s="60" t="s">
        <v>909</v>
      </c>
      <c r="I48" s="10" t="s">
        <v>910</v>
      </c>
      <c r="J48" s="10" t="s">
        <v>932</v>
      </c>
      <c r="K48" s="10" t="s">
        <v>912</v>
      </c>
      <c r="L48" s="10" t="s">
        <v>913</v>
      </c>
      <c r="M48" s="10" t="s">
        <v>914</v>
      </c>
      <c r="N48" s="10" t="s">
        <v>915</v>
      </c>
      <c r="O48" s="60" t="s">
        <v>933</v>
      </c>
      <c r="P48" s="10" t="s">
        <v>44</v>
      </c>
      <c r="Q48" s="10" t="s">
        <v>934</v>
      </c>
      <c r="R48" s="10" t="s">
        <v>918</v>
      </c>
      <c r="S48" s="10" t="s">
        <v>44</v>
      </c>
      <c r="T48" s="10" t="s">
        <v>919</v>
      </c>
      <c r="U48" s="10" t="s">
        <v>845</v>
      </c>
      <c r="V48" s="10"/>
      <c r="W48" s="10"/>
      <c r="X48" s="10" t="s">
        <v>935</v>
      </c>
      <c r="Y48" s="10"/>
      <c r="Z48" s="10"/>
      <c r="AA48" s="10" t="s">
        <v>936</v>
      </c>
      <c r="AB48" s="10" t="s">
        <v>922</v>
      </c>
      <c r="AC48" s="10" t="s">
        <v>937</v>
      </c>
      <c r="AD48" s="10" t="s">
        <v>924</v>
      </c>
      <c r="AE48" s="37" t="s">
        <v>938</v>
      </c>
      <c r="AF48" s="10" t="s">
        <v>939</v>
      </c>
      <c r="AG48" s="10" t="s">
        <v>927</v>
      </c>
      <c r="AH48" s="10" t="s">
        <v>928</v>
      </c>
      <c r="AI48" s="37" t="s">
        <v>1521</v>
      </c>
      <c r="AJ48" s="38" t="s">
        <v>1519</v>
      </c>
    </row>
    <row r="49" spans="1:36" ht="66.95" customHeight="1" x14ac:dyDescent="0.15">
      <c r="A49" s="30">
        <v>48</v>
      </c>
      <c r="B49" s="63" t="s">
        <v>1287</v>
      </c>
      <c r="C49" s="16" t="s">
        <v>34</v>
      </c>
      <c r="D49" s="60" t="s">
        <v>1508</v>
      </c>
      <c r="E49" s="60" t="s">
        <v>1288</v>
      </c>
      <c r="F49" s="60" t="s">
        <v>1289</v>
      </c>
      <c r="G49" s="60" t="s">
        <v>1290</v>
      </c>
      <c r="H49" s="60" t="s">
        <v>1291</v>
      </c>
      <c r="I49" s="10" t="s">
        <v>910</v>
      </c>
      <c r="J49" s="10" t="s">
        <v>41</v>
      </c>
      <c r="K49" s="10" t="s">
        <v>1292</v>
      </c>
      <c r="L49" s="10" t="s">
        <v>1293</v>
      </c>
      <c r="M49" s="10" t="s">
        <v>1294</v>
      </c>
      <c r="N49" s="10" t="s">
        <v>1295</v>
      </c>
      <c r="O49" s="60" t="s">
        <v>1296</v>
      </c>
      <c r="P49" s="10" t="s">
        <v>44</v>
      </c>
      <c r="Q49" s="10" t="s">
        <v>1297</v>
      </c>
      <c r="R49" s="10" t="s">
        <v>1298</v>
      </c>
      <c r="S49" s="10" t="s">
        <v>44</v>
      </c>
      <c r="T49" s="10" t="s">
        <v>1299</v>
      </c>
      <c r="U49" s="10" t="s">
        <v>1300</v>
      </c>
      <c r="V49" s="10"/>
      <c r="W49" s="11"/>
      <c r="X49" s="10" t="s">
        <v>1301</v>
      </c>
      <c r="Y49" s="10" t="s">
        <v>1302</v>
      </c>
      <c r="Z49" s="10"/>
      <c r="AA49" s="10" t="s">
        <v>1303</v>
      </c>
      <c r="AB49" s="10"/>
      <c r="AC49" s="10" t="s">
        <v>1304</v>
      </c>
      <c r="AD49" s="10" t="s">
        <v>1305</v>
      </c>
      <c r="AE49" s="10" t="s">
        <v>1306</v>
      </c>
      <c r="AF49" s="10" t="s">
        <v>1307</v>
      </c>
      <c r="AG49" s="10" t="s">
        <v>1308</v>
      </c>
      <c r="AH49" s="10"/>
      <c r="AI49" s="10" t="s">
        <v>1309</v>
      </c>
      <c r="AJ49" s="39" t="s">
        <v>1310</v>
      </c>
    </row>
    <row r="50" spans="1:36" ht="66.95" customHeight="1" x14ac:dyDescent="0.15">
      <c r="A50" s="30">
        <v>49</v>
      </c>
      <c r="B50" s="73" t="s">
        <v>803</v>
      </c>
      <c r="C50" s="35" t="s">
        <v>34</v>
      </c>
      <c r="D50" s="61" t="s">
        <v>804</v>
      </c>
      <c r="E50" s="62" t="s">
        <v>1512</v>
      </c>
      <c r="F50" s="62" t="s">
        <v>805</v>
      </c>
      <c r="G50" s="61" t="s">
        <v>806</v>
      </c>
      <c r="H50" s="61" t="s">
        <v>807</v>
      </c>
      <c r="I50" s="13" t="s">
        <v>40</v>
      </c>
      <c r="J50" s="13" t="s">
        <v>808</v>
      </c>
      <c r="K50" s="13" t="s">
        <v>809</v>
      </c>
      <c r="L50" s="13" t="s">
        <v>810</v>
      </c>
      <c r="M50" s="13"/>
      <c r="N50" s="13"/>
      <c r="O50" s="61" t="s">
        <v>811</v>
      </c>
      <c r="P50" s="13" t="s">
        <v>46</v>
      </c>
      <c r="Q50" s="13"/>
      <c r="R50" s="13"/>
      <c r="S50" s="13" t="s">
        <v>46</v>
      </c>
      <c r="T50" s="13"/>
      <c r="U50" s="13" t="s">
        <v>812</v>
      </c>
      <c r="V50" s="13"/>
      <c r="W50" s="13"/>
      <c r="X50" s="13" t="s">
        <v>813</v>
      </c>
      <c r="Y50" s="13"/>
      <c r="Z50" s="13"/>
      <c r="AA50" s="13" t="s">
        <v>493</v>
      </c>
      <c r="AB50" s="13" t="s">
        <v>52</v>
      </c>
      <c r="AC50" s="13" t="s">
        <v>814</v>
      </c>
      <c r="AD50" s="13" t="s">
        <v>815</v>
      </c>
      <c r="AE50" s="13" t="s">
        <v>760</v>
      </c>
      <c r="AF50" s="13" t="s">
        <v>481</v>
      </c>
      <c r="AG50" s="13" t="s">
        <v>816</v>
      </c>
      <c r="AH50" s="13" t="s">
        <v>817</v>
      </c>
      <c r="AI50" s="13"/>
      <c r="AJ50" s="15"/>
    </row>
    <row r="51" spans="1:36" ht="66.95" customHeight="1" x14ac:dyDescent="0.15">
      <c r="A51" s="30">
        <v>50</v>
      </c>
      <c r="B51" s="73" t="s">
        <v>1457</v>
      </c>
      <c r="C51" s="35" t="s">
        <v>34</v>
      </c>
      <c r="D51" s="61" t="s">
        <v>1458</v>
      </c>
      <c r="E51" s="62" t="s">
        <v>1459</v>
      </c>
      <c r="F51" s="62" t="s">
        <v>1460</v>
      </c>
      <c r="G51" s="65" t="s">
        <v>1461</v>
      </c>
      <c r="H51" s="61"/>
      <c r="I51" s="13" t="s">
        <v>40</v>
      </c>
      <c r="J51" s="13"/>
      <c r="K51" s="13"/>
      <c r="L51" s="13"/>
      <c r="M51" s="13"/>
      <c r="N51" s="13"/>
      <c r="O51" s="61"/>
      <c r="P51" s="13"/>
      <c r="Q51" s="13"/>
      <c r="R51" s="13"/>
      <c r="S51" s="13"/>
      <c r="T51" s="13"/>
      <c r="U51" s="13"/>
      <c r="V51" s="13"/>
      <c r="W51" s="13"/>
      <c r="X51" s="13"/>
      <c r="Y51" s="13"/>
      <c r="Z51" s="13"/>
      <c r="AA51" s="13"/>
      <c r="AB51" s="13"/>
      <c r="AC51" s="13"/>
      <c r="AD51" s="13"/>
      <c r="AE51" s="13"/>
      <c r="AF51" s="13"/>
      <c r="AG51" s="13"/>
      <c r="AH51" s="13"/>
      <c r="AI51" s="13"/>
      <c r="AJ51" s="15"/>
    </row>
    <row r="52" spans="1:36" ht="66.95" customHeight="1" x14ac:dyDescent="0.15">
      <c r="A52" s="30">
        <v>51</v>
      </c>
      <c r="B52" s="73" t="s">
        <v>852</v>
      </c>
      <c r="C52" s="35" t="s">
        <v>34</v>
      </c>
      <c r="D52" s="61" t="s">
        <v>853</v>
      </c>
      <c r="E52" s="61" t="s">
        <v>854</v>
      </c>
      <c r="F52" s="61" t="s">
        <v>855</v>
      </c>
      <c r="G52" s="61" t="s">
        <v>856</v>
      </c>
      <c r="H52" s="61" t="s">
        <v>1534</v>
      </c>
      <c r="I52" s="13" t="s">
        <v>40</v>
      </c>
      <c r="J52" s="13" t="s">
        <v>857</v>
      </c>
      <c r="K52" s="13" t="s">
        <v>858</v>
      </c>
      <c r="L52" s="13" t="s">
        <v>859</v>
      </c>
      <c r="M52" s="13" t="s">
        <v>842</v>
      </c>
      <c r="N52" s="13" t="s">
        <v>860</v>
      </c>
      <c r="O52" s="61" t="s">
        <v>861</v>
      </c>
      <c r="P52" s="13" t="s">
        <v>44</v>
      </c>
      <c r="Q52" s="13" t="s">
        <v>862</v>
      </c>
      <c r="R52" s="13"/>
      <c r="S52" s="13" t="s">
        <v>46</v>
      </c>
      <c r="T52" s="13"/>
      <c r="U52" s="13" t="s">
        <v>845</v>
      </c>
      <c r="V52" s="13"/>
      <c r="W52" s="13"/>
      <c r="X52" s="13" t="s">
        <v>863</v>
      </c>
      <c r="Y52" s="13" t="s">
        <v>864</v>
      </c>
      <c r="Z52" s="13"/>
      <c r="AA52" s="13" t="s">
        <v>848</v>
      </c>
      <c r="AB52" s="13" t="s">
        <v>834</v>
      </c>
      <c r="AC52" s="13" t="s">
        <v>865</v>
      </c>
      <c r="AD52" s="13" t="s">
        <v>849</v>
      </c>
      <c r="AE52" s="13" t="s">
        <v>866</v>
      </c>
      <c r="AF52" s="13" t="s">
        <v>91</v>
      </c>
      <c r="AG52" s="13" t="s">
        <v>867</v>
      </c>
      <c r="AH52" s="13" t="s">
        <v>868</v>
      </c>
      <c r="AI52" s="13"/>
      <c r="AJ52" s="15"/>
    </row>
    <row r="53" spans="1:36" ht="66.95" customHeight="1" x14ac:dyDescent="0.15">
      <c r="A53" s="30">
        <v>52</v>
      </c>
      <c r="B53" s="63" t="s">
        <v>964</v>
      </c>
      <c r="C53" s="16" t="s">
        <v>34</v>
      </c>
      <c r="D53" s="60" t="s">
        <v>965</v>
      </c>
      <c r="E53" s="60" t="s">
        <v>966</v>
      </c>
      <c r="F53" s="60" t="s">
        <v>967</v>
      </c>
      <c r="G53" s="60" t="s">
        <v>968</v>
      </c>
      <c r="H53" s="60" t="s">
        <v>969</v>
      </c>
      <c r="I53" s="10" t="s">
        <v>910</v>
      </c>
      <c r="J53" s="10" t="s">
        <v>970</v>
      </c>
      <c r="K53" s="10" t="s">
        <v>971</v>
      </c>
      <c r="L53" s="10"/>
      <c r="M53" s="10"/>
      <c r="N53" s="10"/>
      <c r="O53" s="60" t="s">
        <v>972</v>
      </c>
      <c r="P53" s="10" t="s">
        <v>46</v>
      </c>
      <c r="Q53" s="10"/>
      <c r="R53" s="10"/>
      <c r="S53" s="10" t="s">
        <v>46</v>
      </c>
      <c r="T53" s="10"/>
      <c r="U53" s="10" t="s">
        <v>973</v>
      </c>
      <c r="V53" s="10"/>
      <c r="W53" s="10"/>
      <c r="X53" s="10" t="s">
        <v>974</v>
      </c>
      <c r="Y53" s="10"/>
      <c r="Z53" s="10"/>
      <c r="AA53" s="10" t="s">
        <v>975</v>
      </c>
      <c r="AB53" s="10" t="s">
        <v>562</v>
      </c>
      <c r="AC53" s="10" t="s">
        <v>976</v>
      </c>
      <c r="AD53" s="10" t="s">
        <v>977</v>
      </c>
      <c r="AE53" s="10" t="s">
        <v>978</v>
      </c>
      <c r="AF53" s="10" t="s">
        <v>979</v>
      </c>
      <c r="AG53" s="10" t="s">
        <v>980</v>
      </c>
      <c r="AH53" s="10" t="s">
        <v>981</v>
      </c>
      <c r="AI53" s="10" t="s">
        <v>982</v>
      </c>
      <c r="AJ53" s="12" t="s">
        <v>983</v>
      </c>
    </row>
    <row r="54" spans="1:36" ht="66.95" customHeight="1" x14ac:dyDescent="0.15">
      <c r="A54" s="30">
        <v>53</v>
      </c>
      <c r="B54" s="63" t="s">
        <v>1311</v>
      </c>
      <c r="C54" s="16" t="s">
        <v>34</v>
      </c>
      <c r="D54" s="60" t="s">
        <v>1312</v>
      </c>
      <c r="E54" s="60" t="s">
        <v>1313</v>
      </c>
      <c r="F54" s="60" t="s">
        <v>1314</v>
      </c>
      <c r="G54" s="60" t="s">
        <v>1315</v>
      </c>
      <c r="H54" s="60"/>
      <c r="I54" s="10" t="s">
        <v>910</v>
      </c>
      <c r="J54" s="10" t="s">
        <v>1316</v>
      </c>
      <c r="K54" s="10" t="s">
        <v>1317</v>
      </c>
      <c r="L54" s="10" t="s">
        <v>1318</v>
      </c>
      <c r="M54" s="10" t="s">
        <v>1319</v>
      </c>
      <c r="N54" s="10" t="s">
        <v>1320</v>
      </c>
      <c r="O54" s="60" t="s">
        <v>1321</v>
      </c>
      <c r="P54" s="10" t="s">
        <v>46</v>
      </c>
      <c r="Q54" s="10"/>
      <c r="R54" s="10"/>
      <c r="S54" s="10" t="s">
        <v>44</v>
      </c>
      <c r="T54" s="10" t="s">
        <v>1322</v>
      </c>
      <c r="U54" s="10" t="s">
        <v>1323</v>
      </c>
      <c r="V54" s="10"/>
      <c r="W54" s="11"/>
      <c r="X54" s="10" t="s">
        <v>1324</v>
      </c>
      <c r="Y54" s="10" t="s">
        <v>1325</v>
      </c>
      <c r="Z54" s="10" t="s">
        <v>175</v>
      </c>
      <c r="AA54" s="10" t="s">
        <v>562</v>
      </c>
      <c r="AB54" s="10" t="s">
        <v>562</v>
      </c>
      <c r="AC54" s="10" t="s">
        <v>1326</v>
      </c>
      <c r="AD54" s="10" t="s">
        <v>1327</v>
      </c>
      <c r="AE54" s="10" t="s">
        <v>1328</v>
      </c>
      <c r="AF54" s="10" t="s">
        <v>1329</v>
      </c>
      <c r="AG54" s="10" t="s">
        <v>1330</v>
      </c>
      <c r="AH54" s="10" t="s">
        <v>1331</v>
      </c>
      <c r="AI54" s="10" t="s">
        <v>1332</v>
      </c>
      <c r="AJ54" s="12" t="s">
        <v>1333</v>
      </c>
    </row>
    <row r="55" spans="1:36" ht="66.95" customHeight="1" x14ac:dyDescent="0.15">
      <c r="A55" s="30">
        <v>54</v>
      </c>
      <c r="B55" s="73" t="s">
        <v>605</v>
      </c>
      <c r="C55" s="35" t="s">
        <v>34</v>
      </c>
      <c r="D55" s="61" t="s">
        <v>606</v>
      </c>
      <c r="E55" s="61" t="s">
        <v>607</v>
      </c>
      <c r="F55" s="61" t="s">
        <v>608</v>
      </c>
      <c r="G55" s="61" t="s">
        <v>609</v>
      </c>
      <c r="H55" s="61" t="s">
        <v>610</v>
      </c>
      <c r="I55" s="13" t="s">
        <v>40</v>
      </c>
      <c r="J55" s="13" t="s">
        <v>611</v>
      </c>
      <c r="K55" s="13" t="s">
        <v>612</v>
      </c>
      <c r="L55" s="13"/>
      <c r="M55" s="13"/>
      <c r="N55" s="13"/>
      <c r="O55" s="61" t="s">
        <v>613</v>
      </c>
      <c r="P55" s="13" t="s">
        <v>46</v>
      </c>
      <c r="Q55" s="13"/>
      <c r="R55" s="13"/>
      <c r="S55" s="13" t="s">
        <v>44</v>
      </c>
      <c r="T55" s="13" t="s">
        <v>614</v>
      </c>
      <c r="U55" s="13" t="s">
        <v>615</v>
      </c>
      <c r="V55" s="13"/>
      <c r="W55" s="13"/>
      <c r="X55" s="13" t="s">
        <v>616</v>
      </c>
      <c r="Y55" s="13"/>
      <c r="Z55" s="13"/>
      <c r="AA55" s="13" t="s">
        <v>617</v>
      </c>
      <c r="AB55" s="13" t="s">
        <v>618</v>
      </c>
      <c r="AC55" s="13" t="s">
        <v>619</v>
      </c>
      <c r="AD55" s="13" t="s">
        <v>620</v>
      </c>
      <c r="AE55" s="13" t="s">
        <v>621</v>
      </c>
      <c r="AF55" s="13" t="s">
        <v>481</v>
      </c>
      <c r="AG55" s="13" t="s">
        <v>622</v>
      </c>
      <c r="AH55" s="13" t="s">
        <v>623</v>
      </c>
      <c r="AI55" s="13"/>
      <c r="AJ55" s="15"/>
    </row>
    <row r="56" spans="1:36" ht="66.95" customHeight="1" x14ac:dyDescent="0.15">
      <c r="A56" s="30">
        <v>55</v>
      </c>
      <c r="B56" s="63" t="s">
        <v>1014</v>
      </c>
      <c r="C56" s="16" t="s">
        <v>34</v>
      </c>
      <c r="D56" s="60" t="s">
        <v>1015</v>
      </c>
      <c r="E56" s="60" t="s">
        <v>1016</v>
      </c>
      <c r="F56" s="60" t="s">
        <v>1017</v>
      </c>
      <c r="G56" s="60" t="s">
        <v>1018</v>
      </c>
      <c r="H56" s="60" t="s">
        <v>1019</v>
      </c>
      <c r="I56" s="10" t="s">
        <v>910</v>
      </c>
      <c r="J56" s="10" t="s">
        <v>1020</v>
      </c>
      <c r="K56" s="10" t="s">
        <v>1021</v>
      </c>
      <c r="L56" s="10"/>
      <c r="M56" s="10"/>
      <c r="N56" s="10"/>
      <c r="O56" s="60" t="s">
        <v>1022</v>
      </c>
      <c r="P56" s="10" t="s">
        <v>46</v>
      </c>
      <c r="Q56" s="10"/>
      <c r="R56" s="10"/>
      <c r="S56" s="10" t="s">
        <v>46</v>
      </c>
      <c r="T56" s="10" t="s">
        <v>1023</v>
      </c>
      <c r="U56" s="10" t="s">
        <v>1024</v>
      </c>
      <c r="V56" s="10"/>
      <c r="W56" s="10"/>
      <c r="X56" s="10" t="s">
        <v>1025</v>
      </c>
      <c r="Y56" s="10" t="s">
        <v>1026</v>
      </c>
      <c r="Z56" s="10"/>
      <c r="AA56" s="10" t="s">
        <v>1027</v>
      </c>
      <c r="AB56" s="10"/>
      <c r="AC56" s="10"/>
      <c r="AD56" s="10" t="s">
        <v>1028</v>
      </c>
      <c r="AE56" s="10" t="s">
        <v>1029</v>
      </c>
      <c r="AF56" s="10" t="s">
        <v>91</v>
      </c>
      <c r="AG56" s="10" t="s">
        <v>1030</v>
      </c>
      <c r="AH56" s="10" t="s">
        <v>1031</v>
      </c>
      <c r="AI56" s="10" t="s">
        <v>1032</v>
      </c>
      <c r="AJ56" s="12" t="s">
        <v>1033</v>
      </c>
    </row>
    <row r="57" spans="1:36" ht="66.95" customHeight="1" x14ac:dyDescent="0.15">
      <c r="A57" s="30">
        <v>56</v>
      </c>
      <c r="B57" s="73" t="s">
        <v>725</v>
      </c>
      <c r="C57" s="35" t="s">
        <v>34</v>
      </c>
      <c r="D57" s="61" t="s">
        <v>726</v>
      </c>
      <c r="E57" s="61" t="s">
        <v>727</v>
      </c>
      <c r="F57" s="61" t="s">
        <v>728</v>
      </c>
      <c r="G57" s="61" t="s">
        <v>729</v>
      </c>
      <c r="H57" s="61" t="s">
        <v>730</v>
      </c>
      <c r="I57" s="13" t="s">
        <v>40</v>
      </c>
      <c r="J57" s="13" t="s">
        <v>731</v>
      </c>
      <c r="K57" s="13" t="s">
        <v>732</v>
      </c>
      <c r="L57" s="13" t="s">
        <v>733</v>
      </c>
      <c r="M57" s="13"/>
      <c r="N57" s="13"/>
      <c r="O57" s="61" t="s">
        <v>734</v>
      </c>
      <c r="P57" s="13" t="s">
        <v>46</v>
      </c>
      <c r="Q57" s="13"/>
      <c r="R57" s="13"/>
      <c r="S57" s="13" t="s">
        <v>46</v>
      </c>
      <c r="T57" s="13"/>
      <c r="U57" s="13" t="s">
        <v>735</v>
      </c>
      <c r="V57" s="13"/>
      <c r="W57" s="13"/>
      <c r="X57" s="13" t="s">
        <v>736</v>
      </c>
      <c r="Y57" s="13" t="s">
        <v>737</v>
      </c>
      <c r="Z57" s="13" t="s">
        <v>175</v>
      </c>
      <c r="AA57" s="13" t="s">
        <v>738</v>
      </c>
      <c r="AB57" s="13" t="s">
        <v>739</v>
      </c>
      <c r="AC57" s="13" t="s">
        <v>740</v>
      </c>
      <c r="AD57" s="13" t="s">
        <v>741</v>
      </c>
      <c r="AE57" s="13" t="s">
        <v>71</v>
      </c>
      <c r="AF57" s="13" t="s">
        <v>742</v>
      </c>
      <c r="AG57" s="13" t="s">
        <v>743</v>
      </c>
      <c r="AH57" s="13" t="s">
        <v>744</v>
      </c>
      <c r="AI57" s="51" t="s">
        <v>1526</v>
      </c>
      <c r="AJ57" s="40" t="s">
        <v>1522</v>
      </c>
    </row>
    <row r="58" spans="1:36" ht="66.95" customHeight="1" x14ac:dyDescent="0.15">
      <c r="A58" s="30">
        <v>57</v>
      </c>
      <c r="B58" s="73" t="s">
        <v>1383</v>
      </c>
      <c r="C58" s="35" t="s">
        <v>34</v>
      </c>
      <c r="D58" s="61" t="s">
        <v>689</v>
      </c>
      <c r="E58" s="61" t="s">
        <v>690</v>
      </c>
      <c r="F58" s="61" t="s">
        <v>691</v>
      </c>
      <c r="G58" s="61" t="s">
        <v>692</v>
      </c>
      <c r="H58" s="61" t="s">
        <v>693</v>
      </c>
      <c r="I58" s="13" t="s">
        <v>40</v>
      </c>
      <c r="J58" s="13" t="s">
        <v>694</v>
      </c>
      <c r="K58" s="13" t="s">
        <v>695</v>
      </c>
      <c r="L58" s="13"/>
      <c r="M58" s="13"/>
      <c r="N58" s="13"/>
      <c r="O58" s="61" t="s">
        <v>696</v>
      </c>
      <c r="P58" s="13" t="s">
        <v>46</v>
      </c>
      <c r="Q58" s="13"/>
      <c r="R58" s="13"/>
      <c r="S58" s="13" t="s">
        <v>46</v>
      </c>
      <c r="T58" s="13"/>
      <c r="U58" s="13" t="s">
        <v>697</v>
      </c>
      <c r="V58" s="13"/>
      <c r="W58" s="13"/>
      <c r="X58" s="13" t="s">
        <v>698</v>
      </c>
      <c r="Y58" s="13"/>
      <c r="Z58" s="13"/>
      <c r="AA58" s="13" t="s">
        <v>699</v>
      </c>
      <c r="AB58" s="13" t="s">
        <v>175</v>
      </c>
      <c r="AC58" s="13" t="s">
        <v>700</v>
      </c>
      <c r="AD58" s="13" t="s">
        <v>701</v>
      </c>
      <c r="AE58" s="13" t="s">
        <v>702</v>
      </c>
      <c r="AF58" s="13"/>
      <c r="AG58" s="13" t="s">
        <v>703</v>
      </c>
      <c r="AH58" s="13" t="s">
        <v>704</v>
      </c>
      <c r="AI58" s="14" t="s">
        <v>705</v>
      </c>
      <c r="AJ58" s="15"/>
    </row>
    <row r="59" spans="1:36" ht="66.95" customHeight="1" x14ac:dyDescent="0.15">
      <c r="A59" s="30">
        <v>58</v>
      </c>
      <c r="B59" s="73" t="s">
        <v>206</v>
      </c>
      <c r="C59" s="35" t="s">
        <v>34</v>
      </c>
      <c r="D59" s="61" t="s">
        <v>207</v>
      </c>
      <c r="E59" s="61" t="s">
        <v>208</v>
      </c>
      <c r="F59" s="61" t="s">
        <v>209</v>
      </c>
      <c r="G59" s="61" t="s">
        <v>210</v>
      </c>
      <c r="H59" s="61" t="s">
        <v>211</v>
      </c>
      <c r="I59" s="13" t="s">
        <v>40</v>
      </c>
      <c r="J59" s="13" t="s">
        <v>212</v>
      </c>
      <c r="K59" s="13" t="s">
        <v>213</v>
      </c>
      <c r="L59" s="13"/>
      <c r="M59" s="13"/>
      <c r="N59" s="13"/>
      <c r="O59" s="61" t="s">
        <v>214</v>
      </c>
      <c r="P59" s="13" t="s">
        <v>46</v>
      </c>
      <c r="Q59" s="13"/>
      <c r="R59" s="13"/>
      <c r="S59" s="13" t="s">
        <v>44</v>
      </c>
      <c r="T59" s="13" t="s">
        <v>215</v>
      </c>
      <c r="U59" s="13" t="s">
        <v>216</v>
      </c>
      <c r="V59" s="13"/>
      <c r="W59" s="13"/>
      <c r="X59" s="13" t="s">
        <v>217</v>
      </c>
      <c r="Y59" s="13"/>
      <c r="Z59" s="13"/>
      <c r="AA59" s="13"/>
      <c r="AB59" s="13"/>
      <c r="AC59" s="13" t="s">
        <v>218</v>
      </c>
      <c r="AD59" s="13"/>
      <c r="AE59" s="13" t="s">
        <v>219</v>
      </c>
      <c r="AF59" s="13"/>
      <c r="AG59" s="13" t="s">
        <v>220</v>
      </c>
      <c r="AH59" s="13"/>
      <c r="AI59" s="13"/>
      <c r="AJ59" s="15"/>
    </row>
    <row r="60" spans="1:36" ht="66.95" customHeight="1" x14ac:dyDescent="0.15">
      <c r="A60" s="30">
        <v>59</v>
      </c>
      <c r="B60" s="63" t="s">
        <v>886</v>
      </c>
      <c r="C60" s="16" t="s">
        <v>34</v>
      </c>
      <c r="D60" s="60" t="s">
        <v>887</v>
      </c>
      <c r="E60" s="60" t="s">
        <v>888</v>
      </c>
      <c r="F60" s="60" t="s">
        <v>801</v>
      </c>
      <c r="G60" s="60" t="s">
        <v>802</v>
      </c>
      <c r="H60" s="60" t="s">
        <v>889</v>
      </c>
      <c r="I60" s="10" t="s">
        <v>875</v>
      </c>
      <c r="J60" s="10" t="s">
        <v>890</v>
      </c>
      <c r="K60" s="10"/>
      <c r="L60" s="10"/>
      <c r="M60" s="10"/>
      <c r="N60" s="10" t="s">
        <v>891</v>
      </c>
      <c r="O60" s="60" t="s">
        <v>892</v>
      </c>
      <c r="P60" s="10" t="s">
        <v>44</v>
      </c>
      <c r="Q60" s="10" t="s">
        <v>893</v>
      </c>
      <c r="R60" s="10"/>
      <c r="S60" s="10" t="s">
        <v>46</v>
      </c>
      <c r="T60" s="10"/>
      <c r="U60" s="10" t="s">
        <v>894</v>
      </c>
      <c r="V60" s="10" t="s">
        <v>895</v>
      </c>
      <c r="W60" s="10"/>
      <c r="X60" s="10" t="s">
        <v>896</v>
      </c>
      <c r="Y60" s="10" t="s">
        <v>897</v>
      </c>
      <c r="Z60" s="10" t="s">
        <v>175</v>
      </c>
      <c r="AA60" s="10" t="s">
        <v>898</v>
      </c>
      <c r="AB60" s="10" t="s">
        <v>620</v>
      </c>
      <c r="AC60" s="10" t="s">
        <v>899</v>
      </c>
      <c r="AD60" s="10" t="s">
        <v>900</v>
      </c>
      <c r="AE60" s="10" t="s">
        <v>901</v>
      </c>
      <c r="AF60" s="10" t="s">
        <v>902</v>
      </c>
      <c r="AG60" s="10" t="s">
        <v>903</v>
      </c>
      <c r="AH60" s="10" t="s">
        <v>904</v>
      </c>
      <c r="AI60" s="10"/>
      <c r="AJ60" s="12"/>
    </row>
    <row r="61" spans="1:36" ht="66.95" customHeight="1" x14ac:dyDescent="0.15">
      <c r="A61" s="30">
        <v>60</v>
      </c>
      <c r="B61" s="73" t="s">
        <v>783</v>
      </c>
      <c r="C61" s="35" t="s">
        <v>34</v>
      </c>
      <c r="D61" s="61" t="s">
        <v>784</v>
      </c>
      <c r="E61" s="61" t="s">
        <v>785</v>
      </c>
      <c r="F61" s="61" t="s">
        <v>786</v>
      </c>
      <c r="G61" s="61" t="s">
        <v>787</v>
      </c>
      <c r="H61" s="61" t="s">
        <v>768</v>
      </c>
      <c r="I61" s="13" t="s">
        <v>40</v>
      </c>
      <c r="J61" s="13" t="s">
        <v>788</v>
      </c>
      <c r="K61" s="13" t="s">
        <v>789</v>
      </c>
      <c r="L61" s="13" t="s">
        <v>790</v>
      </c>
      <c r="M61" s="13"/>
      <c r="N61" s="13"/>
      <c r="O61" s="61" t="s">
        <v>791</v>
      </c>
      <c r="P61" s="13" t="s">
        <v>46</v>
      </c>
      <c r="Q61" s="13"/>
      <c r="R61" s="13"/>
      <c r="S61" s="13" t="s">
        <v>44</v>
      </c>
      <c r="T61" s="13" t="s">
        <v>792</v>
      </c>
      <c r="U61" s="13" t="s">
        <v>793</v>
      </c>
      <c r="V61" s="13"/>
      <c r="W61" s="13"/>
      <c r="X61" s="13" t="s">
        <v>794</v>
      </c>
      <c r="Y61" s="13" t="s">
        <v>175</v>
      </c>
      <c r="Z61" s="13" t="s">
        <v>175</v>
      </c>
      <c r="AA61" s="13" t="s">
        <v>175</v>
      </c>
      <c r="AB61" s="13" t="s">
        <v>795</v>
      </c>
      <c r="AC61" s="13" t="s">
        <v>796</v>
      </c>
      <c r="AD61" s="13" t="s">
        <v>797</v>
      </c>
      <c r="AE61" s="13" t="s">
        <v>798</v>
      </c>
      <c r="AF61" s="13" t="s">
        <v>799</v>
      </c>
      <c r="AG61" s="13"/>
      <c r="AH61" s="51" t="s">
        <v>800</v>
      </c>
      <c r="AI61" s="13"/>
      <c r="AJ61" s="15"/>
    </row>
    <row r="62" spans="1:36" ht="66.95" customHeight="1" x14ac:dyDescent="0.15">
      <c r="A62" s="30">
        <v>61</v>
      </c>
      <c r="B62" s="63" t="s">
        <v>1262</v>
      </c>
      <c r="C62" s="16" t="s">
        <v>34</v>
      </c>
      <c r="D62" s="60" t="s">
        <v>1263</v>
      </c>
      <c r="E62" s="60" t="s">
        <v>1264</v>
      </c>
      <c r="F62" s="60" t="s">
        <v>1265</v>
      </c>
      <c r="G62" s="60" t="s">
        <v>1266</v>
      </c>
      <c r="H62" s="60"/>
      <c r="I62" s="10" t="s">
        <v>910</v>
      </c>
      <c r="J62" s="10" t="s">
        <v>1267</v>
      </c>
      <c r="K62" s="10" t="s">
        <v>1268</v>
      </c>
      <c r="L62" s="10" t="s">
        <v>1269</v>
      </c>
      <c r="M62" s="10" t="s">
        <v>1270</v>
      </c>
      <c r="N62" s="10"/>
      <c r="O62" s="60" t="s">
        <v>1271</v>
      </c>
      <c r="P62" s="10" t="s">
        <v>44</v>
      </c>
      <c r="Q62" s="10" t="s">
        <v>1272</v>
      </c>
      <c r="R62" s="10" t="s">
        <v>1273</v>
      </c>
      <c r="S62" s="10" t="s">
        <v>44</v>
      </c>
      <c r="T62" s="10" t="s">
        <v>1274</v>
      </c>
      <c r="U62" s="10" t="s">
        <v>1275</v>
      </c>
      <c r="V62" s="10"/>
      <c r="W62" s="11"/>
      <c r="X62" s="10" t="s">
        <v>1276</v>
      </c>
      <c r="Y62" s="10" t="s">
        <v>1277</v>
      </c>
      <c r="Z62" s="10" t="s">
        <v>1051</v>
      </c>
      <c r="AA62" s="10" t="s">
        <v>1278</v>
      </c>
      <c r="AB62" s="10" t="s">
        <v>1279</v>
      </c>
      <c r="AC62" s="10" t="s">
        <v>1280</v>
      </c>
      <c r="AD62" s="10" t="s">
        <v>1281</v>
      </c>
      <c r="AE62" s="10" t="s">
        <v>1282</v>
      </c>
      <c r="AF62" s="10" t="s">
        <v>1283</v>
      </c>
      <c r="AG62" s="10" t="s">
        <v>1284</v>
      </c>
      <c r="AH62" s="10"/>
      <c r="AI62" s="10" t="s">
        <v>1285</v>
      </c>
      <c r="AJ62" s="39" t="s">
        <v>1286</v>
      </c>
    </row>
    <row r="63" spans="1:36" ht="66.95" customHeight="1" x14ac:dyDescent="0.15">
      <c r="A63" s="30">
        <v>62</v>
      </c>
      <c r="B63" s="73" t="s">
        <v>381</v>
      </c>
      <c r="C63" s="35" t="s">
        <v>34</v>
      </c>
      <c r="D63" s="61" t="s">
        <v>382</v>
      </c>
      <c r="E63" s="61" t="s">
        <v>383</v>
      </c>
      <c r="F63" s="61" t="s">
        <v>384</v>
      </c>
      <c r="G63" s="61" t="s">
        <v>385</v>
      </c>
      <c r="H63" s="61" t="s">
        <v>386</v>
      </c>
      <c r="I63" s="13" t="s">
        <v>40</v>
      </c>
      <c r="J63" s="13" t="s">
        <v>387</v>
      </c>
      <c r="K63" s="13" t="s">
        <v>388</v>
      </c>
      <c r="L63" s="13"/>
      <c r="M63" s="13"/>
      <c r="N63" s="13"/>
      <c r="O63" s="61" t="s">
        <v>389</v>
      </c>
      <c r="P63" s="13" t="s">
        <v>46</v>
      </c>
      <c r="Q63" s="13"/>
      <c r="R63" s="13"/>
      <c r="S63" s="13" t="s">
        <v>44</v>
      </c>
      <c r="T63" s="13" t="s">
        <v>390</v>
      </c>
      <c r="U63" s="13" t="s">
        <v>391</v>
      </c>
      <c r="V63" s="13"/>
      <c r="W63" s="13"/>
      <c r="X63" s="13" t="s">
        <v>392</v>
      </c>
      <c r="Y63" s="13"/>
      <c r="Z63" s="13"/>
      <c r="AA63" s="13"/>
      <c r="AB63" s="13" t="s">
        <v>393</v>
      </c>
      <c r="AC63" s="13" t="s">
        <v>394</v>
      </c>
      <c r="AD63" s="13" t="s">
        <v>395</v>
      </c>
      <c r="AE63" s="13" t="s">
        <v>396</v>
      </c>
      <c r="AF63" s="13" t="s">
        <v>397</v>
      </c>
      <c r="AG63" s="13" t="s">
        <v>398</v>
      </c>
      <c r="AH63" s="13"/>
      <c r="AI63" s="13" t="s">
        <v>399</v>
      </c>
      <c r="AJ63" s="41" t="s">
        <v>400</v>
      </c>
    </row>
    <row r="64" spans="1:36" ht="66.95" customHeight="1" x14ac:dyDescent="0.15">
      <c r="A64" s="30">
        <v>63</v>
      </c>
      <c r="B64" s="73" t="s">
        <v>594</v>
      </c>
      <c r="C64" s="35" t="s">
        <v>34</v>
      </c>
      <c r="D64" s="61" t="s">
        <v>595</v>
      </c>
      <c r="E64" s="61" t="s">
        <v>596</v>
      </c>
      <c r="F64" s="61"/>
      <c r="G64" s="61" t="s">
        <v>519</v>
      </c>
      <c r="H64" s="61" t="s">
        <v>597</v>
      </c>
      <c r="I64" s="13" t="s">
        <v>40</v>
      </c>
      <c r="J64" s="13" t="s">
        <v>406</v>
      </c>
      <c r="K64" s="13" t="s">
        <v>522</v>
      </c>
      <c r="L64" s="13" t="s">
        <v>522</v>
      </c>
      <c r="M64" s="13" t="s">
        <v>522</v>
      </c>
      <c r="N64" s="13" t="s">
        <v>522</v>
      </c>
      <c r="O64" s="61" t="s">
        <v>523</v>
      </c>
      <c r="P64" s="13" t="s">
        <v>46</v>
      </c>
      <c r="Q64" s="13"/>
      <c r="R64" s="13"/>
      <c r="S64" s="13" t="s">
        <v>44</v>
      </c>
      <c r="T64" s="13" t="s">
        <v>598</v>
      </c>
      <c r="U64" s="13" t="s">
        <v>525</v>
      </c>
      <c r="V64" s="13"/>
      <c r="W64" s="13"/>
      <c r="X64" s="13" t="s">
        <v>599</v>
      </c>
      <c r="Y64" s="13" t="s">
        <v>528</v>
      </c>
      <c r="Z64" s="13"/>
      <c r="AA64" s="13"/>
      <c r="AB64" s="13"/>
      <c r="AC64" s="13" t="s">
        <v>600</v>
      </c>
      <c r="AD64" s="13"/>
      <c r="AE64" s="13" t="s">
        <v>601</v>
      </c>
      <c r="AF64" s="13"/>
      <c r="AG64" s="13"/>
      <c r="AH64" s="42" t="s">
        <v>602</v>
      </c>
      <c r="AI64" s="42" t="s">
        <v>603</v>
      </c>
      <c r="AJ64" s="15" t="s">
        <v>604</v>
      </c>
    </row>
    <row r="65" spans="1:36" ht="66.95" customHeight="1" x14ac:dyDescent="0.15">
      <c r="A65" s="30">
        <v>64</v>
      </c>
      <c r="B65" s="73" t="s">
        <v>446</v>
      </c>
      <c r="C65" s="35" t="s">
        <v>34</v>
      </c>
      <c r="D65" s="61" t="s">
        <v>447</v>
      </c>
      <c r="E65" s="61" t="s">
        <v>448</v>
      </c>
      <c r="F65" s="61" t="s">
        <v>449</v>
      </c>
      <c r="G65" s="61" t="s">
        <v>450</v>
      </c>
      <c r="H65" s="61"/>
      <c r="I65" s="13" t="s">
        <v>40</v>
      </c>
      <c r="J65" s="13" t="s">
        <v>451</v>
      </c>
      <c r="K65" s="13" t="s">
        <v>452</v>
      </c>
      <c r="L65" s="13" t="s">
        <v>453</v>
      </c>
      <c r="M65" s="13"/>
      <c r="N65" s="13"/>
      <c r="O65" s="61" t="s">
        <v>454</v>
      </c>
      <c r="P65" s="13" t="s">
        <v>44</v>
      </c>
      <c r="Q65" s="13" t="s">
        <v>455</v>
      </c>
      <c r="R65" s="13"/>
      <c r="S65" s="13" t="s">
        <v>46</v>
      </c>
      <c r="T65" s="13"/>
      <c r="U65" s="13" t="s">
        <v>456</v>
      </c>
      <c r="V65" s="13"/>
      <c r="W65" s="13"/>
      <c r="X65" s="13" t="s">
        <v>457</v>
      </c>
      <c r="Y65" s="13" t="s">
        <v>458</v>
      </c>
      <c r="Z65" s="13"/>
      <c r="AA65" s="13"/>
      <c r="AB65" s="13" t="s">
        <v>459</v>
      </c>
      <c r="AC65" s="13" t="s">
        <v>460</v>
      </c>
      <c r="AD65" s="13"/>
      <c r="AE65" s="13" t="s">
        <v>461</v>
      </c>
      <c r="AF65" s="13" t="s">
        <v>462</v>
      </c>
      <c r="AG65" s="13"/>
      <c r="AH65" s="42" t="s">
        <v>463</v>
      </c>
      <c r="AI65" s="13"/>
      <c r="AJ65" s="15"/>
    </row>
    <row r="66" spans="1:36" ht="66.95" customHeight="1" x14ac:dyDescent="0.15">
      <c r="A66" s="30">
        <v>65</v>
      </c>
      <c r="B66" s="73" t="s">
        <v>221</v>
      </c>
      <c r="C66" s="35" t="s">
        <v>34</v>
      </c>
      <c r="D66" s="61" t="s">
        <v>222</v>
      </c>
      <c r="E66" s="61" t="s">
        <v>223</v>
      </c>
      <c r="F66" s="61" t="s">
        <v>224</v>
      </c>
      <c r="G66" s="61" t="s">
        <v>225</v>
      </c>
      <c r="H66" s="61" t="s">
        <v>226</v>
      </c>
      <c r="I66" s="13" t="s">
        <v>40</v>
      </c>
      <c r="J66" s="13" t="s">
        <v>227</v>
      </c>
      <c r="K66" s="13" t="s">
        <v>228</v>
      </c>
      <c r="L66" s="13" t="s">
        <v>229</v>
      </c>
      <c r="M66" s="13"/>
      <c r="N66" s="13"/>
      <c r="O66" s="61" t="s">
        <v>230</v>
      </c>
      <c r="P66" s="13" t="s">
        <v>46</v>
      </c>
      <c r="Q66" s="13"/>
      <c r="R66" s="13"/>
      <c r="S66" s="13" t="s">
        <v>46</v>
      </c>
      <c r="T66" s="13"/>
      <c r="U66" s="13" t="s">
        <v>231</v>
      </c>
      <c r="V66" s="13"/>
      <c r="W66" s="13"/>
      <c r="X66" s="13" t="s">
        <v>232</v>
      </c>
      <c r="Y66" s="13" t="s">
        <v>233</v>
      </c>
      <c r="Z66" s="13"/>
      <c r="AA66" s="13" t="s">
        <v>234</v>
      </c>
      <c r="AB66" s="13" t="s">
        <v>235</v>
      </c>
      <c r="AC66" s="13" t="s">
        <v>236</v>
      </c>
      <c r="AD66" s="13" t="s">
        <v>237</v>
      </c>
      <c r="AE66" s="13"/>
      <c r="AF66" s="13"/>
      <c r="AG66" s="13"/>
      <c r="AH66" s="13" t="s">
        <v>238</v>
      </c>
      <c r="AI66" s="13"/>
      <c r="AJ66" s="15"/>
    </row>
    <row r="67" spans="1:36" ht="66.95" customHeight="1" x14ac:dyDescent="0.15">
      <c r="A67" s="30">
        <v>66</v>
      </c>
      <c r="B67" s="73" t="s">
        <v>1514</v>
      </c>
      <c r="C67" s="35" t="s">
        <v>34</v>
      </c>
      <c r="D67" s="61" t="s">
        <v>156</v>
      </c>
      <c r="E67" s="61" t="s">
        <v>157</v>
      </c>
      <c r="F67" s="61" t="s">
        <v>158</v>
      </c>
      <c r="G67" s="61" t="s">
        <v>159</v>
      </c>
      <c r="H67" s="61" t="s">
        <v>566</v>
      </c>
      <c r="I67" s="13" t="s">
        <v>40</v>
      </c>
      <c r="J67" s="13" t="s">
        <v>567</v>
      </c>
      <c r="K67" s="13" t="s">
        <v>568</v>
      </c>
      <c r="L67" s="13" t="s">
        <v>569</v>
      </c>
      <c r="M67" s="13"/>
      <c r="N67" s="13"/>
      <c r="O67" s="61" t="s">
        <v>570</v>
      </c>
      <c r="P67" s="13" t="s">
        <v>46</v>
      </c>
      <c r="Q67" s="13"/>
      <c r="R67" s="13"/>
      <c r="S67" s="13" t="s">
        <v>44</v>
      </c>
      <c r="T67" s="13" t="s">
        <v>571</v>
      </c>
      <c r="U67" s="13" t="s">
        <v>572</v>
      </c>
      <c r="V67" s="13"/>
      <c r="W67" s="13"/>
      <c r="X67" s="13" t="s">
        <v>573</v>
      </c>
      <c r="Y67" s="13"/>
      <c r="Z67" s="13"/>
      <c r="AA67" s="13" t="s">
        <v>574</v>
      </c>
      <c r="AB67" s="13" t="s">
        <v>160</v>
      </c>
      <c r="AC67" s="13" t="s">
        <v>575</v>
      </c>
      <c r="AD67" s="13" t="s">
        <v>161</v>
      </c>
      <c r="AE67" s="13" t="s">
        <v>576</v>
      </c>
      <c r="AF67" s="13"/>
      <c r="AG67" s="42" t="s">
        <v>577</v>
      </c>
      <c r="AH67" s="13" t="s">
        <v>578</v>
      </c>
      <c r="AI67" s="13"/>
      <c r="AJ67" s="15"/>
    </row>
    <row r="68" spans="1:36" ht="66.95" customHeight="1" x14ac:dyDescent="0.15">
      <c r="A68" s="30">
        <v>67</v>
      </c>
      <c r="B68" s="63" t="s">
        <v>1074</v>
      </c>
      <c r="C68" s="16" t="s">
        <v>34</v>
      </c>
      <c r="D68" s="60" t="s">
        <v>1075</v>
      </c>
      <c r="E68" s="60" t="s">
        <v>1076</v>
      </c>
      <c r="F68" s="60" t="s">
        <v>1077</v>
      </c>
      <c r="G68" s="60" t="s">
        <v>1078</v>
      </c>
      <c r="H68" s="60" t="s">
        <v>1079</v>
      </c>
      <c r="I68" s="10" t="s">
        <v>910</v>
      </c>
      <c r="J68" s="10" t="s">
        <v>1080</v>
      </c>
      <c r="K68" s="10" t="s">
        <v>1081</v>
      </c>
      <c r="L68" s="10" t="s">
        <v>1082</v>
      </c>
      <c r="M68" s="10" t="s">
        <v>1083</v>
      </c>
      <c r="N68" s="10"/>
      <c r="O68" s="60" t="s">
        <v>1084</v>
      </c>
      <c r="P68" s="10" t="s">
        <v>44</v>
      </c>
      <c r="Q68" s="10"/>
      <c r="R68" s="10"/>
      <c r="S68" s="10" t="s">
        <v>44</v>
      </c>
      <c r="T68" s="10" t="s">
        <v>1085</v>
      </c>
      <c r="U68" s="10" t="s">
        <v>1086</v>
      </c>
      <c r="V68" s="10"/>
      <c r="W68" s="10"/>
      <c r="X68" s="10"/>
      <c r="Y68" s="10"/>
      <c r="Z68" s="10"/>
      <c r="AA68" s="10"/>
      <c r="AB68" s="10" t="s">
        <v>1087</v>
      </c>
      <c r="AC68" s="10" t="s">
        <v>1088</v>
      </c>
      <c r="AD68" s="10" t="s">
        <v>1089</v>
      </c>
      <c r="AE68" s="10" t="s">
        <v>1090</v>
      </c>
      <c r="AF68" s="10" t="s">
        <v>91</v>
      </c>
      <c r="AG68" s="10" t="s">
        <v>1091</v>
      </c>
      <c r="AH68" s="10" t="s">
        <v>1092</v>
      </c>
      <c r="AI68" s="10"/>
      <c r="AJ68" s="12"/>
    </row>
    <row r="69" spans="1:36" ht="66.95" customHeight="1" x14ac:dyDescent="0.15">
      <c r="A69" s="30">
        <v>68</v>
      </c>
      <c r="B69" s="63" t="s">
        <v>1034</v>
      </c>
      <c r="C69" s="16" t="s">
        <v>34</v>
      </c>
      <c r="D69" s="60" t="s">
        <v>1035</v>
      </c>
      <c r="E69" s="60" t="s">
        <v>1036</v>
      </c>
      <c r="F69" s="60" t="s">
        <v>1037</v>
      </c>
      <c r="G69" s="60" t="s">
        <v>1038</v>
      </c>
      <c r="H69" s="60" t="s">
        <v>1039</v>
      </c>
      <c r="I69" s="10" t="s">
        <v>910</v>
      </c>
      <c r="J69" s="10" t="s">
        <v>1040</v>
      </c>
      <c r="K69" s="10" t="s">
        <v>1041</v>
      </c>
      <c r="L69" s="10"/>
      <c r="M69" s="10"/>
      <c r="N69" s="10"/>
      <c r="O69" s="60" t="s">
        <v>1042</v>
      </c>
      <c r="P69" s="10" t="s">
        <v>44</v>
      </c>
      <c r="Q69" s="10" t="s">
        <v>1043</v>
      </c>
      <c r="R69" s="10"/>
      <c r="S69" s="10" t="s">
        <v>44</v>
      </c>
      <c r="T69" s="10" t="s">
        <v>1044</v>
      </c>
      <c r="U69" s="10" t="s">
        <v>1045</v>
      </c>
      <c r="V69" s="10" t="s">
        <v>1046</v>
      </c>
      <c r="W69" s="10"/>
      <c r="X69" s="10" t="s">
        <v>1047</v>
      </c>
      <c r="Y69" s="10" t="s">
        <v>175</v>
      </c>
      <c r="Z69" s="10" t="s">
        <v>1048</v>
      </c>
      <c r="AA69" s="10" t="s">
        <v>175</v>
      </c>
      <c r="AB69" s="10" t="s">
        <v>160</v>
      </c>
      <c r="AC69" s="10" t="s">
        <v>1049</v>
      </c>
      <c r="AD69" s="10" t="s">
        <v>307</v>
      </c>
      <c r="AE69" s="10" t="s">
        <v>929</v>
      </c>
      <c r="AF69" s="10" t="s">
        <v>1050</v>
      </c>
      <c r="AG69" s="10" t="s">
        <v>1051</v>
      </c>
      <c r="AH69" s="10" t="s">
        <v>1052</v>
      </c>
      <c r="AI69" s="10" t="s">
        <v>1053</v>
      </c>
      <c r="AJ69" s="12" t="s">
        <v>1054</v>
      </c>
    </row>
    <row r="70" spans="1:36" ht="66.95" customHeight="1" x14ac:dyDescent="0.15">
      <c r="A70" s="30">
        <v>69</v>
      </c>
      <c r="B70" s="73" t="s">
        <v>651</v>
      </c>
      <c r="C70" s="35" t="s">
        <v>34</v>
      </c>
      <c r="D70" s="61" t="s">
        <v>652</v>
      </c>
      <c r="E70" s="61" t="s">
        <v>653</v>
      </c>
      <c r="F70" s="61" t="s">
        <v>654</v>
      </c>
      <c r="G70" s="61" t="s">
        <v>655</v>
      </c>
      <c r="H70" s="61" t="s">
        <v>656</v>
      </c>
      <c r="I70" s="13" t="s">
        <v>345</v>
      </c>
      <c r="J70" s="13" t="s">
        <v>657</v>
      </c>
      <c r="K70" s="13" t="s">
        <v>658</v>
      </c>
      <c r="L70" s="13" t="s">
        <v>659</v>
      </c>
      <c r="M70" s="13"/>
      <c r="N70" s="13"/>
      <c r="O70" s="61" t="s">
        <v>660</v>
      </c>
      <c r="P70" s="13" t="s">
        <v>44</v>
      </c>
      <c r="Q70" s="13" t="s">
        <v>661</v>
      </c>
      <c r="R70" s="13" t="s">
        <v>662</v>
      </c>
      <c r="S70" s="13" t="s">
        <v>46</v>
      </c>
      <c r="T70" s="13"/>
      <c r="U70" s="13" t="s">
        <v>663</v>
      </c>
      <c r="V70" s="13"/>
      <c r="W70" s="13"/>
      <c r="X70" s="13" t="s">
        <v>664</v>
      </c>
      <c r="Y70" s="13" t="s">
        <v>665</v>
      </c>
      <c r="Z70" s="13"/>
      <c r="AA70" s="13" t="s">
        <v>666</v>
      </c>
      <c r="AB70" s="13" t="s">
        <v>562</v>
      </c>
      <c r="AC70" s="13" t="s">
        <v>667</v>
      </c>
      <c r="AD70" s="13" t="s">
        <v>562</v>
      </c>
      <c r="AE70" s="13" t="s">
        <v>134</v>
      </c>
      <c r="AF70" s="13"/>
      <c r="AG70" s="13" t="s">
        <v>668</v>
      </c>
      <c r="AH70" s="13" t="s">
        <v>669</v>
      </c>
      <c r="AI70" s="13" t="s">
        <v>670</v>
      </c>
      <c r="AJ70" s="15" t="s">
        <v>671</v>
      </c>
    </row>
    <row r="71" spans="1:36" ht="66.95" customHeight="1" x14ac:dyDescent="0.15">
      <c r="A71" s="30">
        <v>70</v>
      </c>
      <c r="B71" s="73" t="s">
        <v>94</v>
      </c>
      <c r="C71" s="35" t="s">
        <v>34</v>
      </c>
      <c r="D71" s="61" t="s">
        <v>95</v>
      </c>
      <c r="E71" s="61" t="s">
        <v>96</v>
      </c>
      <c r="F71" s="61" t="s">
        <v>97</v>
      </c>
      <c r="G71" s="61" t="s">
        <v>98</v>
      </c>
      <c r="H71" s="61" t="s">
        <v>99</v>
      </c>
      <c r="I71" s="13" t="s">
        <v>40</v>
      </c>
      <c r="J71" s="13" t="s">
        <v>100</v>
      </c>
      <c r="K71" s="13" t="s">
        <v>101</v>
      </c>
      <c r="L71" s="13"/>
      <c r="M71" s="13"/>
      <c r="N71" s="13"/>
      <c r="O71" s="61" t="s">
        <v>102</v>
      </c>
      <c r="P71" s="13" t="s">
        <v>46</v>
      </c>
      <c r="Q71" s="13"/>
      <c r="R71" s="13"/>
      <c r="S71" s="13" t="s">
        <v>44</v>
      </c>
      <c r="T71" s="13" t="s">
        <v>103</v>
      </c>
      <c r="U71" s="13" t="s">
        <v>104</v>
      </c>
      <c r="V71" s="13"/>
      <c r="W71" s="13"/>
      <c r="X71" s="13" t="s">
        <v>105</v>
      </c>
      <c r="Y71" s="13"/>
      <c r="Z71" s="13"/>
      <c r="AA71" s="13" t="s">
        <v>106</v>
      </c>
      <c r="AB71" s="13"/>
      <c r="AC71" s="13" t="s">
        <v>107</v>
      </c>
      <c r="AD71" s="13" t="s">
        <v>108</v>
      </c>
      <c r="AE71" s="13" t="s">
        <v>109</v>
      </c>
      <c r="AF71" s="13"/>
      <c r="AG71" s="13" t="s">
        <v>110</v>
      </c>
      <c r="AH71" s="13" t="s">
        <v>111</v>
      </c>
      <c r="AI71" s="13"/>
      <c r="AJ71" s="15"/>
    </row>
    <row r="72" spans="1:36" ht="66.95" customHeight="1" x14ac:dyDescent="0.15">
      <c r="A72" s="30">
        <v>71</v>
      </c>
      <c r="B72" s="73" t="s">
        <v>239</v>
      </c>
      <c r="C72" s="35" t="s">
        <v>34</v>
      </c>
      <c r="D72" s="61" t="s">
        <v>240</v>
      </c>
      <c r="E72" s="61" t="s">
        <v>241</v>
      </c>
      <c r="F72" s="61" t="s">
        <v>242</v>
      </c>
      <c r="G72" s="61" t="s">
        <v>243</v>
      </c>
      <c r="H72" s="61" t="s">
        <v>226</v>
      </c>
      <c r="I72" s="13" t="s">
        <v>40</v>
      </c>
      <c r="J72" s="13" t="s">
        <v>244</v>
      </c>
      <c r="K72" s="13" t="s">
        <v>245</v>
      </c>
      <c r="L72" s="13" t="s">
        <v>246</v>
      </c>
      <c r="M72" s="13"/>
      <c r="N72" s="13"/>
      <c r="O72" s="61" t="s">
        <v>247</v>
      </c>
      <c r="P72" s="13" t="s">
        <v>46</v>
      </c>
      <c r="Q72" s="13"/>
      <c r="R72" s="13"/>
      <c r="S72" s="13" t="s">
        <v>46</v>
      </c>
      <c r="T72" s="13"/>
      <c r="U72" s="13" t="s">
        <v>248</v>
      </c>
      <c r="V72" s="13"/>
      <c r="W72" s="13"/>
      <c r="X72" s="13" t="s">
        <v>249</v>
      </c>
      <c r="Y72" s="13" t="s">
        <v>250</v>
      </c>
      <c r="Z72" s="13"/>
      <c r="AA72" s="13" t="s">
        <v>251</v>
      </c>
      <c r="AB72" s="13" t="s">
        <v>235</v>
      </c>
      <c r="AC72" s="13" t="s">
        <v>252</v>
      </c>
      <c r="AD72" s="13" t="s">
        <v>237</v>
      </c>
      <c r="AE72" s="13" t="s">
        <v>253</v>
      </c>
      <c r="AF72" s="13"/>
      <c r="AG72" s="13"/>
      <c r="AH72" s="13" t="s">
        <v>254</v>
      </c>
      <c r="AI72" s="13"/>
      <c r="AJ72" s="15"/>
    </row>
    <row r="73" spans="1:36" ht="66.95" customHeight="1" x14ac:dyDescent="0.15">
      <c r="A73" s="30">
        <v>72</v>
      </c>
      <c r="B73" s="73" t="s">
        <v>484</v>
      </c>
      <c r="C73" s="35" t="s">
        <v>34</v>
      </c>
      <c r="D73" s="61" t="s">
        <v>485</v>
      </c>
      <c r="E73" s="61" t="s">
        <v>486</v>
      </c>
      <c r="F73" s="61" t="s">
        <v>116</v>
      </c>
      <c r="G73" s="61" t="s">
        <v>117</v>
      </c>
      <c r="H73" s="61" t="s">
        <v>118</v>
      </c>
      <c r="I73" s="13" t="s">
        <v>40</v>
      </c>
      <c r="J73" s="13" t="s">
        <v>487</v>
      </c>
      <c r="K73" s="13" t="s">
        <v>488</v>
      </c>
      <c r="L73" s="13"/>
      <c r="M73" s="13"/>
      <c r="N73" s="13"/>
      <c r="O73" s="61" t="s">
        <v>489</v>
      </c>
      <c r="P73" s="13" t="s">
        <v>44</v>
      </c>
      <c r="Q73" s="13"/>
      <c r="R73" s="13"/>
      <c r="S73" s="13" t="s">
        <v>46</v>
      </c>
      <c r="T73" s="13"/>
      <c r="U73" s="13" t="s">
        <v>490</v>
      </c>
      <c r="V73" s="13"/>
      <c r="W73" s="13"/>
      <c r="X73" s="13" t="s">
        <v>491</v>
      </c>
      <c r="Y73" s="13" t="s">
        <v>492</v>
      </c>
      <c r="Z73" s="13"/>
      <c r="AA73" s="13" t="s">
        <v>493</v>
      </c>
      <c r="AB73" s="13"/>
      <c r="AC73" s="13" t="s">
        <v>494</v>
      </c>
      <c r="AD73" s="13" t="s">
        <v>197</v>
      </c>
      <c r="AE73" s="13" t="s">
        <v>495</v>
      </c>
      <c r="AF73" s="13"/>
      <c r="AG73" s="13" t="s">
        <v>496</v>
      </c>
      <c r="AH73" s="13" t="s">
        <v>497</v>
      </c>
      <c r="AI73" s="13"/>
      <c r="AJ73" s="15"/>
    </row>
    <row r="74" spans="1:36" ht="66.95" customHeight="1" x14ac:dyDescent="0.15">
      <c r="A74" s="30">
        <v>73</v>
      </c>
      <c r="B74" s="74" t="s">
        <v>1462</v>
      </c>
      <c r="C74" s="43" t="s">
        <v>313</v>
      </c>
      <c r="D74" s="66" t="s">
        <v>1440</v>
      </c>
      <c r="E74" s="66" t="s">
        <v>1441</v>
      </c>
      <c r="F74" s="66" t="s">
        <v>1442</v>
      </c>
      <c r="G74" s="66" t="s">
        <v>1443</v>
      </c>
      <c r="H74" s="66" t="s">
        <v>1444</v>
      </c>
      <c r="I74" s="17" t="s">
        <v>1249</v>
      </c>
      <c r="J74" s="17" t="s">
        <v>1445</v>
      </c>
      <c r="K74" s="17" t="s">
        <v>1395</v>
      </c>
      <c r="L74" s="17"/>
      <c r="M74" s="17"/>
      <c r="N74" s="17"/>
      <c r="O74" s="66" t="s">
        <v>1446</v>
      </c>
      <c r="P74" s="17" t="s">
        <v>46</v>
      </c>
      <c r="Q74" s="17"/>
      <c r="R74" s="17"/>
      <c r="S74" s="17" t="s">
        <v>46</v>
      </c>
      <c r="T74" s="17"/>
      <c r="U74" s="17" t="s">
        <v>1447</v>
      </c>
      <c r="V74" s="17"/>
      <c r="W74" s="18"/>
      <c r="X74" s="17"/>
      <c r="Y74" s="17"/>
      <c r="Z74" s="17"/>
      <c r="AA74" s="17" t="s">
        <v>1448</v>
      </c>
      <c r="AB74" s="17" t="s">
        <v>1400</v>
      </c>
      <c r="AC74" s="17" t="s">
        <v>1449</v>
      </c>
      <c r="AD74" s="17" t="s">
        <v>1450</v>
      </c>
      <c r="AE74" s="17" t="s">
        <v>1451</v>
      </c>
      <c r="AF74" s="17" t="s">
        <v>1404</v>
      </c>
      <c r="AG74" s="17" t="s">
        <v>1452</v>
      </c>
      <c r="AH74" s="17"/>
      <c r="AI74" s="17"/>
      <c r="AJ74" s="19"/>
    </row>
    <row r="75" spans="1:36" ht="66.95" customHeight="1" x14ac:dyDescent="0.15">
      <c r="A75" s="30">
        <v>74</v>
      </c>
      <c r="B75" s="74" t="s">
        <v>416</v>
      </c>
      <c r="C75" s="43" t="s">
        <v>313</v>
      </c>
      <c r="D75" s="66" t="s">
        <v>959</v>
      </c>
      <c r="E75" s="66" t="s">
        <v>417</v>
      </c>
      <c r="F75" s="66" t="s">
        <v>418</v>
      </c>
      <c r="G75" s="66" t="s">
        <v>419</v>
      </c>
      <c r="H75" s="66" t="s">
        <v>1010</v>
      </c>
      <c r="I75" s="17" t="s">
        <v>910</v>
      </c>
      <c r="J75" s="17" t="s">
        <v>1011</v>
      </c>
      <c r="K75" s="17" t="s">
        <v>999</v>
      </c>
      <c r="L75" s="17"/>
      <c r="M75" s="17"/>
      <c r="N75" s="17"/>
      <c r="O75" s="66" t="s">
        <v>1000</v>
      </c>
      <c r="P75" s="17" t="s">
        <v>46</v>
      </c>
      <c r="Q75" s="17"/>
      <c r="R75" s="17"/>
      <c r="S75" s="17" t="s">
        <v>46</v>
      </c>
      <c r="T75" s="17"/>
      <c r="U75" s="17" t="s">
        <v>1001</v>
      </c>
      <c r="V75" s="17"/>
      <c r="W75" s="17"/>
      <c r="X75" s="17"/>
      <c r="Y75" s="17"/>
      <c r="Z75" s="17"/>
      <c r="AA75" s="17" t="s">
        <v>1012</v>
      </c>
      <c r="AB75" s="17" t="s">
        <v>421</v>
      </c>
      <c r="AC75" s="17" t="s">
        <v>1004</v>
      </c>
      <c r="AD75" s="17" t="s">
        <v>1005</v>
      </c>
      <c r="AE75" s="17" t="s">
        <v>1006</v>
      </c>
      <c r="AF75" s="17" t="s">
        <v>422</v>
      </c>
      <c r="AG75" s="17" t="s">
        <v>1013</v>
      </c>
      <c r="AH75" s="54" t="s">
        <v>1529</v>
      </c>
      <c r="AI75" s="17"/>
      <c r="AJ75" s="19"/>
    </row>
    <row r="76" spans="1:36" ht="66.95" customHeight="1" x14ac:dyDescent="0.15">
      <c r="A76" s="30">
        <v>75</v>
      </c>
      <c r="B76" s="75" t="s">
        <v>1382</v>
      </c>
      <c r="C76" s="44" t="s">
        <v>313</v>
      </c>
      <c r="D76" s="67" t="s">
        <v>295</v>
      </c>
      <c r="E76" s="67" t="s">
        <v>296</v>
      </c>
      <c r="F76" s="67" t="s">
        <v>314</v>
      </c>
      <c r="G76" s="67" t="s">
        <v>298</v>
      </c>
      <c r="H76" s="67" t="s">
        <v>299</v>
      </c>
      <c r="I76" s="20" t="s">
        <v>40</v>
      </c>
      <c r="J76" s="20" t="s">
        <v>300</v>
      </c>
      <c r="K76" s="20" t="s">
        <v>315</v>
      </c>
      <c r="L76" s="20"/>
      <c r="M76" s="20"/>
      <c r="N76" s="20"/>
      <c r="O76" s="67" t="s">
        <v>302</v>
      </c>
      <c r="P76" s="20" t="s">
        <v>44</v>
      </c>
      <c r="Q76" s="20" t="s">
        <v>303</v>
      </c>
      <c r="R76" s="20"/>
      <c r="S76" s="20" t="s">
        <v>46</v>
      </c>
      <c r="T76" s="20"/>
      <c r="U76" s="20" t="s">
        <v>304</v>
      </c>
      <c r="V76" s="20"/>
      <c r="W76" s="20"/>
      <c r="X76" s="20"/>
      <c r="Y76" s="20"/>
      <c r="Z76" s="20"/>
      <c r="AA76" s="20" t="s">
        <v>306</v>
      </c>
      <c r="AB76" s="20" t="s">
        <v>307</v>
      </c>
      <c r="AC76" s="20" t="s">
        <v>308</v>
      </c>
      <c r="AD76" s="20" t="s">
        <v>309</v>
      </c>
      <c r="AE76" s="20" t="s">
        <v>310</v>
      </c>
      <c r="AF76" s="20" t="s">
        <v>311</v>
      </c>
      <c r="AG76" s="20" t="s">
        <v>312</v>
      </c>
      <c r="AH76" s="20"/>
      <c r="AI76" s="20"/>
      <c r="AJ76" s="21"/>
    </row>
    <row r="77" spans="1:36" ht="66.95" customHeight="1" x14ac:dyDescent="0.15">
      <c r="A77" s="30">
        <v>76</v>
      </c>
      <c r="B77" s="75" t="s">
        <v>672</v>
      </c>
      <c r="C77" s="44" t="s">
        <v>313</v>
      </c>
      <c r="D77" s="67" t="s">
        <v>673</v>
      </c>
      <c r="E77" s="67" t="s">
        <v>674</v>
      </c>
      <c r="F77" s="67" t="s">
        <v>675</v>
      </c>
      <c r="G77" s="67" t="s">
        <v>519</v>
      </c>
      <c r="H77" s="67" t="s">
        <v>676</v>
      </c>
      <c r="I77" s="20" t="s">
        <v>40</v>
      </c>
      <c r="J77" s="20" t="s">
        <v>677</v>
      </c>
      <c r="K77" s="20" t="s">
        <v>678</v>
      </c>
      <c r="L77" s="20"/>
      <c r="M77" s="20"/>
      <c r="N77" s="20"/>
      <c r="O77" s="67" t="s">
        <v>679</v>
      </c>
      <c r="P77" s="20" t="s">
        <v>46</v>
      </c>
      <c r="Q77" s="20"/>
      <c r="R77" s="20"/>
      <c r="S77" s="20"/>
      <c r="T77" s="20" t="s">
        <v>680</v>
      </c>
      <c r="U77" s="20" t="s">
        <v>525</v>
      </c>
      <c r="V77" s="20"/>
      <c r="W77" s="20"/>
      <c r="X77" s="20" t="s">
        <v>681</v>
      </c>
      <c r="Y77" s="20" t="s">
        <v>528</v>
      </c>
      <c r="Z77" s="20"/>
      <c r="AA77" s="20" t="s">
        <v>529</v>
      </c>
      <c r="AB77" s="20" t="s">
        <v>530</v>
      </c>
      <c r="AC77" s="20" t="s">
        <v>531</v>
      </c>
      <c r="AD77" s="20" t="s">
        <v>532</v>
      </c>
      <c r="AE77" s="20" t="s">
        <v>682</v>
      </c>
      <c r="AF77" s="20" t="s">
        <v>683</v>
      </c>
      <c r="AG77" s="20"/>
      <c r="AH77" s="20" t="s">
        <v>535</v>
      </c>
      <c r="AI77" s="55" t="s">
        <v>684</v>
      </c>
      <c r="AJ77" s="21" t="s">
        <v>685</v>
      </c>
    </row>
    <row r="78" spans="1:36" ht="66.95" customHeight="1" x14ac:dyDescent="0.15">
      <c r="A78" s="30">
        <v>77</v>
      </c>
      <c r="B78" s="75" t="s">
        <v>206</v>
      </c>
      <c r="C78" s="44" t="s">
        <v>313</v>
      </c>
      <c r="D78" s="67" t="s">
        <v>316</v>
      </c>
      <c r="E78" s="67" t="s">
        <v>208</v>
      </c>
      <c r="F78" s="67" t="s">
        <v>317</v>
      </c>
      <c r="G78" s="67" t="s">
        <v>210</v>
      </c>
      <c r="H78" s="67" t="s">
        <v>211</v>
      </c>
      <c r="I78" s="20" t="s">
        <v>79</v>
      </c>
      <c r="J78" s="20" t="s">
        <v>318</v>
      </c>
      <c r="K78" s="20" t="s">
        <v>319</v>
      </c>
      <c r="L78" s="20"/>
      <c r="M78" s="20"/>
      <c r="N78" s="20"/>
      <c r="O78" s="67" t="s">
        <v>320</v>
      </c>
      <c r="P78" s="20" t="s">
        <v>46</v>
      </c>
      <c r="Q78" s="20"/>
      <c r="R78" s="20"/>
      <c r="S78" s="20" t="s">
        <v>44</v>
      </c>
      <c r="T78" s="20" t="s">
        <v>321</v>
      </c>
      <c r="U78" s="20" t="s">
        <v>322</v>
      </c>
      <c r="V78" s="20"/>
      <c r="W78" s="20"/>
      <c r="X78" s="20"/>
      <c r="Y78" s="20"/>
      <c r="Z78" s="20"/>
      <c r="AA78" s="20"/>
      <c r="AB78" s="20"/>
      <c r="AC78" s="20" t="s">
        <v>323</v>
      </c>
      <c r="AD78" s="20"/>
      <c r="AE78" s="20" t="s">
        <v>219</v>
      </c>
      <c r="AF78" s="20" t="s">
        <v>324</v>
      </c>
      <c r="AG78" s="20" t="s">
        <v>325</v>
      </c>
      <c r="AH78" s="20" t="s">
        <v>326</v>
      </c>
      <c r="AI78" s="20"/>
      <c r="AJ78" s="21"/>
    </row>
    <row r="79" spans="1:36" ht="66.95" customHeight="1" x14ac:dyDescent="0.15">
      <c r="A79" s="30">
        <v>78</v>
      </c>
      <c r="B79" s="75" t="s">
        <v>401</v>
      </c>
      <c r="C79" s="44" t="s">
        <v>313</v>
      </c>
      <c r="D79" s="67" t="s">
        <v>402</v>
      </c>
      <c r="E79" s="67" t="s">
        <v>403</v>
      </c>
      <c r="F79" s="67" t="s">
        <v>404</v>
      </c>
      <c r="G79" s="67" t="s">
        <v>405</v>
      </c>
      <c r="H79" s="67" t="s">
        <v>405</v>
      </c>
      <c r="I79" s="20" t="s">
        <v>40</v>
      </c>
      <c r="J79" s="20" t="s">
        <v>406</v>
      </c>
      <c r="K79" s="20" t="s">
        <v>407</v>
      </c>
      <c r="L79" s="20" t="s">
        <v>408</v>
      </c>
      <c r="M79" s="20"/>
      <c r="N79" s="20"/>
      <c r="O79" s="67" t="s">
        <v>409</v>
      </c>
      <c r="P79" s="20" t="s">
        <v>46</v>
      </c>
      <c r="Q79" s="20"/>
      <c r="R79" s="20"/>
      <c r="S79" s="20" t="s">
        <v>46</v>
      </c>
      <c r="T79" s="20"/>
      <c r="U79" s="20"/>
      <c r="V79" s="20"/>
      <c r="W79" s="20"/>
      <c r="X79" s="20"/>
      <c r="Y79" s="20"/>
      <c r="Z79" s="20"/>
      <c r="AA79" s="20"/>
      <c r="AB79" s="20"/>
      <c r="AC79" s="20" t="s">
        <v>410</v>
      </c>
      <c r="AD79" s="20"/>
      <c r="AE79" s="20" t="s">
        <v>411</v>
      </c>
      <c r="AF79" s="20" t="s">
        <v>412</v>
      </c>
      <c r="AG79" s="20" t="s">
        <v>413</v>
      </c>
      <c r="AH79" s="20"/>
      <c r="AI79" s="20" t="s">
        <v>414</v>
      </c>
      <c r="AJ79" s="21" t="s">
        <v>415</v>
      </c>
    </row>
    <row r="80" spans="1:36" ht="66.95" customHeight="1" x14ac:dyDescent="0.15">
      <c r="A80" s="30">
        <v>79</v>
      </c>
      <c r="B80" s="75" t="s">
        <v>423</v>
      </c>
      <c r="C80" s="44" t="s">
        <v>313</v>
      </c>
      <c r="D80" s="67" t="s">
        <v>424</v>
      </c>
      <c r="E80" s="67" t="s">
        <v>425</v>
      </c>
      <c r="F80" s="67" t="s">
        <v>426</v>
      </c>
      <c r="G80" s="67" t="s">
        <v>427</v>
      </c>
      <c r="H80" s="67" t="s">
        <v>428</v>
      </c>
      <c r="I80" s="20" t="s">
        <v>345</v>
      </c>
      <c r="J80" s="20" t="s">
        <v>429</v>
      </c>
      <c r="K80" s="20" t="s">
        <v>430</v>
      </c>
      <c r="L80" s="20" t="s">
        <v>431</v>
      </c>
      <c r="M80" s="20"/>
      <c r="N80" s="20"/>
      <c r="O80" s="67" t="s">
        <v>432</v>
      </c>
      <c r="P80" s="20" t="s">
        <v>46</v>
      </c>
      <c r="Q80" s="20"/>
      <c r="R80" s="20"/>
      <c r="S80" s="20" t="s">
        <v>46</v>
      </c>
      <c r="T80" s="20"/>
      <c r="U80" s="20" t="s">
        <v>433</v>
      </c>
      <c r="V80" s="20" t="s">
        <v>132</v>
      </c>
      <c r="W80" s="20"/>
      <c r="X80" s="20"/>
      <c r="Y80" s="20" t="s">
        <v>175</v>
      </c>
      <c r="Z80" s="20" t="s">
        <v>434</v>
      </c>
      <c r="AA80" s="20" t="s">
        <v>435</v>
      </c>
      <c r="AB80" s="20" t="s">
        <v>436</v>
      </c>
      <c r="AC80" s="20" t="s">
        <v>437</v>
      </c>
      <c r="AD80" s="20" t="s">
        <v>438</v>
      </c>
      <c r="AE80" s="20" t="s">
        <v>439</v>
      </c>
      <c r="AF80" s="20" t="s">
        <v>440</v>
      </c>
      <c r="AG80" s="20" t="s">
        <v>441</v>
      </c>
      <c r="AH80" s="53" t="s">
        <v>1528</v>
      </c>
      <c r="AI80" s="20"/>
      <c r="AJ80" s="21"/>
    </row>
    <row r="81" spans="1:36" ht="66.95" customHeight="1" x14ac:dyDescent="0.15">
      <c r="A81" s="30">
        <v>80</v>
      </c>
      <c r="B81" s="75" t="s">
        <v>594</v>
      </c>
      <c r="C81" s="44" t="s">
        <v>313</v>
      </c>
      <c r="D81" s="67" t="s">
        <v>595</v>
      </c>
      <c r="E81" s="67" t="s">
        <v>596</v>
      </c>
      <c r="F81" s="67"/>
      <c r="G81" s="67" t="s">
        <v>519</v>
      </c>
      <c r="H81" s="67" t="s">
        <v>597</v>
      </c>
      <c r="I81" s="20" t="s">
        <v>40</v>
      </c>
      <c r="J81" s="20" t="s">
        <v>406</v>
      </c>
      <c r="K81" s="20" t="s">
        <v>624</v>
      </c>
      <c r="L81" s="20" t="s">
        <v>624</v>
      </c>
      <c r="M81" s="20" t="s">
        <v>624</v>
      </c>
      <c r="N81" s="20" t="s">
        <v>624</v>
      </c>
      <c r="O81" s="67" t="s">
        <v>523</v>
      </c>
      <c r="P81" s="20" t="s">
        <v>46</v>
      </c>
      <c r="Q81" s="20"/>
      <c r="R81" s="20"/>
      <c r="S81" s="20" t="s">
        <v>44</v>
      </c>
      <c r="T81" s="20" t="s">
        <v>625</v>
      </c>
      <c r="U81" s="20" t="s">
        <v>626</v>
      </c>
      <c r="V81" s="20"/>
      <c r="W81" s="20"/>
      <c r="X81" s="20"/>
      <c r="Y81" s="20" t="s">
        <v>528</v>
      </c>
      <c r="Z81" s="20"/>
      <c r="AA81" s="20"/>
      <c r="AB81" s="20" t="s">
        <v>627</v>
      </c>
      <c r="AC81" s="20" t="s">
        <v>600</v>
      </c>
      <c r="AD81" s="20"/>
      <c r="AE81" s="20" t="s">
        <v>628</v>
      </c>
      <c r="AF81" s="20" t="s">
        <v>629</v>
      </c>
      <c r="AG81" s="20"/>
      <c r="AH81" s="20" t="s">
        <v>630</v>
      </c>
      <c r="AI81" s="20" t="s">
        <v>631</v>
      </c>
      <c r="AJ81" s="45" t="s">
        <v>1523</v>
      </c>
    </row>
    <row r="82" spans="1:36" ht="66.95" customHeight="1" x14ac:dyDescent="0.15">
      <c r="A82" s="30">
        <v>81</v>
      </c>
      <c r="B82" s="76" t="s">
        <v>686</v>
      </c>
      <c r="C82" s="46" t="s">
        <v>328</v>
      </c>
      <c r="D82" s="68" t="s">
        <v>1501</v>
      </c>
      <c r="E82" s="68" t="s">
        <v>674</v>
      </c>
      <c r="F82" s="68" t="s">
        <v>675</v>
      </c>
      <c r="G82" s="68" t="s">
        <v>519</v>
      </c>
      <c r="H82" s="68" t="s">
        <v>676</v>
      </c>
      <c r="I82" s="22" t="s">
        <v>40</v>
      </c>
      <c r="J82" s="22" t="s">
        <v>687</v>
      </c>
      <c r="K82" s="22"/>
      <c r="L82" s="22"/>
      <c r="M82" s="22"/>
      <c r="N82" s="22"/>
      <c r="O82" s="68"/>
      <c r="P82" s="22"/>
      <c r="Q82" s="22"/>
      <c r="R82" s="22"/>
      <c r="S82" s="22"/>
      <c r="T82" s="22"/>
      <c r="U82" s="22"/>
      <c r="V82" s="22"/>
      <c r="W82" s="22"/>
      <c r="X82" s="22"/>
      <c r="Y82" s="22"/>
      <c r="Z82" s="22"/>
      <c r="AA82" s="22"/>
      <c r="AB82" s="22"/>
      <c r="AC82" s="22"/>
      <c r="AD82" s="22"/>
      <c r="AE82" s="22"/>
      <c r="AF82" s="22"/>
      <c r="AG82" s="22"/>
      <c r="AH82" s="22"/>
      <c r="AI82" s="22" t="s">
        <v>688</v>
      </c>
      <c r="AJ82" s="47" t="s">
        <v>1524</v>
      </c>
    </row>
    <row r="83" spans="1:36" ht="66.95" customHeight="1" x14ac:dyDescent="0.15">
      <c r="A83" s="30">
        <v>82</v>
      </c>
      <c r="B83" s="77" t="s">
        <v>958</v>
      </c>
      <c r="C83" s="48" t="s">
        <v>328</v>
      </c>
      <c r="D83" s="69" t="s">
        <v>959</v>
      </c>
      <c r="E83" s="69" t="s">
        <v>417</v>
      </c>
      <c r="F83" s="69" t="s">
        <v>418</v>
      </c>
      <c r="G83" s="69" t="s">
        <v>419</v>
      </c>
      <c r="H83" s="69" t="s">
        <v>960</v>
      </c>
      <c r="I83" s="24" t="s">
        <v>961</v>
      </c>
      <c r="J83" s="24" t="s">
        <v>962</v>
      </c>
      <c r="K83" s="24"/>
      <c r="L83" s="24"/>
      <c r="M83" s="24"/>
      <c r="N83" s="24"/>
      <c r="O83" s="69"/>
      <c r="P83" s="24"/>
      <c r="Q83" s="24"/>
      <c r="R83" s="24"/>
      <c r="S83" s="24"/>
      <c r="T83" s="24"/>
      <c r="U83" s="24"/>
      <c r="V83" s="24"/>
      <c r="W83" s="24"/>
      <c r="X83" s="24"/>
      <c r="Y83" s="24"/>
      <c r="Z83" s="24"/>
      <c r="AA83" s="24"/>
      <c r="AB83" s="24"/>
      <c r="AC83" s="24"/>
      <c r="AD83" s="24"/>
      <c r="AE83" s="24"/>
      <c r="AF83" s="24"/>
      <c r="AG83" s="24"/>
      <c r="AH83" s="24"/>
      <c r="AI83" s="24" t="s">
        <v>963</v>
      </c>
      <c r="AJ83" s="49" t="s">
        <v>1525</v>
      </c>
    </row>
    <row r="84" spans="1:36" ht="66.95" customHeight="1" x14ac:dyDescent="0.15">
      <c r="A84" s="30">
        <v>83</v>
      </c>
      <c r="B84" s="77" t="s">
        <v>1216</v>
      </c>
      <c r="C84" s="48" t="s">
        <v>328</v>
      </c>
      <c r="D84" s="69" t="s">
        <v>402</v>
      </c>
      <c r="E84" s="69" t="s">
        <v>1217</v>
      </c>
      <c r="F84" s="69" t="s">
        <v>1218</v>
      </c>
      <c r="G84" s="69" t="s">
        <v>1219</v>
      </c>
      <c r="H84" s="69" t="s">
        <v>1220</v>
      </c>
      <c r="I84" s="24" t="s">
        <v>910</v>
      </c>
      <c r="J84" s="24" t="s">
        <v>1221</v>
      </c>
      <c r="K84" s="24"/>
      <c r="L84" s="24"/>
      <c r="M84" s="24"/>
      <c r="N84" s="24"/>
      <c r="O84" s="69"/>
      <c r="P84" s="24"/>
      <c r="Q84" s="24"/>
      <c r="R84" s="24"/>
      <c r="S84" s="24"/>
      <c r="T84" s="24"/>
      <c r="U84" s="24"/>
      <c r="V84" s="24"/>
      <c r="W84" s="26"/>
      <c r="X84" s="24"/>
      <c r="Y84" s="24"/>
      <c r="Z84" s="24"/>
      <c r="AA84" s="24"/>
      <c r="AB84" s="24"/>
      <c r="AC84" s="24"/>
      <c r="AD84" s="24"/>
      <c r="AE84" s="24"/>
      <c r="AF84" s="24"/>
      <c r="AG84" s="24"/>
      <c r="AH84" s="24"/>
      <c r="AI84" s="24" t="s">
        <v>1222</v>
      </c>
      <c r="AJ84" s="25" t="s">
        <v>1223</v>
      </c>
    </row>
    <row r="85" spans="1:36" ht="66.95" customHeight="1" x14ac:dyDescent="0.15">
      <c r="A85" s="30">
        <v>84</v>
      </c>
      <c r="B85" s="76" t="s">
        <v>423</v>
      </c>
      <c r="C85" s="46" t="s">
        <v>328</v>
      </c>
      <c r="D85" s="68" t="s">
        <v>442</v>
      </c>
      <c r="E85" s="68" t="s">
        <v>425</v>
      </c>
      <c r="F85" s="68" t="s">
        <v>426</v>
      </c>
      <c r="G85" s="68" t="s">
        <v>427</v>
      </c>
      <c r="H85" s="68" t="s">
        <v>168</v>
      </c>
      <c r="I85" s="22" t="s">
        <v>79</v>
      </c>
      <c r="J85" s="22" t="s">
        <v>443</v>
      </c>
      <c r="K85" s="22"/>
      <c r="L85" s="22"/>
      <c r="M85" s="22"/>
      <c r="N85" s="22"/>
      <c r="O85" s="68"/>
      <c r="P85" s="22"/>
      <c r="Q85" s="22"/>
      <c r="R85" s="22"/>
      <c r="S85" s="22"/>
      <c r="T85" s="22"/>
      <c r="U85" s="22"/>
      <c r="V85" s="22"/>
      <c r="W85" s="22"/>
      <c r="X85" s="22"/>
      <c r="Y85" s="22"/>
      <c r="Z85" s="22"/>
      <c r="AA85" s="22"/>
      <c r="AB85" s="22"/>
      <c r="AC85" s="22"/>
      <c r="AD85" s="22"/>
      <c r="AE85" s="22"/>
      <c r="AF85" s="22"/>
      <c r="AG85" s="22"/>
      <c r="AH85" s="22"/>
      <c r="AI85" s="22" t="s">
        <v>444</v>
      </c>
      <c r="AJ85" s="23" t="s">
        <v>445</v>
      </c>
    </row>
    <row r="86" spans="1:36" ht="66.95" customHeight="1" x14ac:dyDescent="0.15">
      <c r="A86" s="30">
        <v>85</v>
      </c>
      <c r="B86" s="78" t="s">
        <v>327</v>
      </c>
      <c r="C86" s="50" t="s">
        <v>328</v>
      </c>
      <c r="D86" s="70" t="s">
        <v>1500</v>
      </c>
      <c r="E86" s="70" t="s">
        <v>208</v>
      </c>
      <c r="F86" s="70" t="s">
        <v>209</v>
      </c>
      <c r="G86" s="70" t="s">
        <v>329</v>
      </c>
      <c r="H86" s="70" t="s">
        <v>211</v>
      </c>
      <c r="I86" s="27" t="s">
        <v>40</v>
      </c>
      <c r="J86" s="27" t="s">
        <v>330</v>
      </c>
      <c r="K86" s="27" t="s">
        <v>331</v>
      </c>
      <c r="L86" s="27"/>
      <c r="M86" s="27"/>
      <c r="N86" s="27"/>
      <c r="O86" s="70" t="s">
        <v>332</v>
      </c>
      <c r="P86" s="27"/>
      <c r="Q86" s="27"/>
      <c r="R86" s="27"/>
      <c r="S86" s="27"/>
      <c r="T86" s="27"/>
      <c r="U86" s="27" t="s">
        <v>216</v>
      </c>
      <c r="V86" s="27"/>
      <c r="W86" s="27"/>
      <c r="X86" s="27"/>
      <c r="Y86" s="27"/>
      <c r="Z86" s="27"/>
      <c r="AA86" s="27"/>
      <c r="AB86" s="27"/>
      <c r="AC86" s="27" t="s">
        <v>333</v>
      </c>
      <c r="AD86" s="27"/>
      <c r="AE86" s="27" t="s">
        <v>334</v>
      </c>
      <c r="AF86" s="27" t="s">
        <v>335</v>
      </c>
      <c r="AG86" s="27" t="s">
        <v>336</v>
      </c>
      <c r="AH86" s="27"/>
      <c r="AI86" s="27" t="s">
        <v>337</v>
      </c>
      <c r="AJ86" s="28" t="s">
        <v>338</v>
      </c>
    </row>
  </sheetData>
  <sheetProtection selectLockedCells="1" autoFilter="0"/>
  <phoneticPr fontId="1"/>
  <pageMargins left="0.70866141732283472" right="0.70866141732283472" top="0.74803149606299213" bottom="0.74803149606299213" header="0.31496062992125984" footer="0.31496062992125984"/>
  <pageSetup paperSize="9" scale="1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7013-3F02-4B24-85C1-D9D674CF5ACE}">
  <sheetPr codeName="Sheet6">
    <tabColor rgb="FFFFFF00"/>
  </sheetPr>
  <dimension ref="A1:I67"/>
  <sheetViews>
    <sheetView tabSelected="1" view="pageBreakPreview" zoomScaleNormal="100" zoomScaleSheetLayoutView="100" workbookViewId="0">
      <selection activeCell="I3" sqref="I3"/>
    </sheetView>
  </sheetViews>
  <sheetFormatPr defaultRowHeight="13.5" x14ac:dyDescent="0.15"/>
  <cols>
    <col min="1" max="1" width="16.125" customWidth="1"/>
    <col min="2" max="9" width="10.625" customWidth="1"/>
  </cols>
  <sheetData>
    <row r="1" spans="1:9" ht="14.25" thickBot="1" x14ac:dyDescent="0.2"/>
    <row r="2" spans="1:9" ht="21.75" customHeight="1" x14ac:dyDescent="0.15">
      <c r="A2" s="104" t="s">
        <v>1350</v>
      </c>
      <c r="B2" s="107" t="str">
        <f>VLOOKUP($I$3,一覧[],COLUMN(一覧[事業所名]),0)</f>
        <v>ラートハウス</v>
      </c>
      <c r="C2" s="108"/>
      <c r="D2" s="108"/>
      <c r="E2" s="108"/>
      <c r="F2" s="109"/>
      <c r="G2" s="113" t="str">
        <f>VLOOKUP($I$3,一覧[],COLUMN(一覧[サービス種別]),0)</f>
        <v>就労継続支援Ａ型</v>
      </c>
      <c r="H2" s="114"/>
      <c r="I2" s="1" t="s">
        <v>1387</v>
      </c>
    </row>
    <row r="3" spans="1:9" ht="28.5" customHeight="1" thickBot="1" x14ac:dyDescent="0.2">
      <c r="A3" s="105"/>
      <c r="B3" s="110"/>
      <c r="C3" s="111"/>
      <c r="D3" s="111"/>
      <c r="E3" s="111"/>
      <c r="F3" s="112"/>
      <c r="G3" s="115"/>
      <c r="H3" s="116"/>
      <c r="I3" s="29">
        <v>1</v>
      </c>
    </row>
    <row r="4" spans="1:9" x14ac:dyDescent="0.15">
      <c r="A4" s="85" t="s">
        <v>1351</v>
      </c>
      <c r="B4" s="106" t="str">
        <f>VLOOKUP($I$3,一覧[],COLUMN(一覧[住所]),0)</f>
        <v>福井市大手2丁目8番10号</v>
      </c>
      <c r="C4" s="106"/>
      <c r="D4" s="106"/>
      <c r="E4" s="85" t="s">
        <v>1353</v>
      </c>
      <c r="F4" s="85"/>
      <c r="G4" s="85" t="str">
        <f>VLOOKUP($I$3,一覧[],COLUMN(一覧[電話番号]),0)</f>
        <v>0776-28-2122</v>
      </c>
      <c r="H4" s="85"/>
      <c r="I4" s="85"/>
    </row>
    <row r="5" spans="1:9" x14ac:dyDescent="0.15">
      <c r="A5" s="102"/>
      <c r="B5" s="101"/>
      <c r="C5" s="101"/>
      <c r="D5" s="101"/>
      <c r="E5" s="102"/>
      <c r="F5" s="102"/>
      <c r="G5" s="102"/>
      <c r="H5" s="102"/>
      <c r="I5" s="102"/>
    </row>
    <row r="6" spans="1:9" x14ac:dyDescent="0.15">
      <c r="A6" s="102" t="s">
        <v>1352</v>
      </c>
      <c r="B6" s="102" t="str">
        <f>VLOOKUP($I$3,一覧[],COLUMN(一覧[メールアドレス]),0)</f>
        <v>m15070606＠hartrand．jp</v>
      </c>
      <c r="C6" s="102"/>
      <c r="D6" s="102"/>
      <c r="E6" s="102" t="s">
        <v>1354</v>
      </c>
      <c r="F6" s="102"/>
      <c r="G6" s="102" t="str">
        <f>VLOOKUP($I$3,一覧[],COLUMN(一覧[FAX番号]),0)</f>
        <v>0776-28-2133</v>
      </c>
      <c r="H6" s="102"/>
      <c r="I6" s="102"/>
    </row>
    <row r="7" spans="1:9" x14ac:dyDescent="0.15">
      <c r="A7" s="102"/>
      <c r="B7" s="102"/>
      <c r="C7" s="102"/>
      <c r="D7" s="102"/>
      <c r="E7" s="102"/>
      <c r="F7" s="102"/>
      <c r="G7" s="102"/>
      <c r="H7" s="102"/>
      <c r="I7" s="102"/>
    </row>
    <row r="8" spans="1:9" x14ac:dyDescent="0.15">
      <c r="A8" s="102" t="s">
        <v>1355</v>
      </c>
      <c r="B8" s="102" t="str">
        <f>VLOOKUP($I$3,一覧[],COLUMN(一覧[対象障がい種別（複数選択可）]),0)</f>
        <v>身体;知的;精神</v>
      </c>
      <c r="C8" s="102"/>
      <c r="D8" s="102"/>
      <c r="E8" s="102" t="s">
        <v>1532</v>
      </c>
      <c r="F8" s="102"/>
      <c r="G8" s="102">
        <f>VLOOKUP($I$3,一覧[],COLUMN(一覧[ホームページＵＲＬ]),0)</f>
        <v>0</v>
      </c>
      <c r="H8" s="102"/>
      <c r="I8" s="102"/>
    </row>
    <row r="9" spans="1:9" x14ac:dyDescent="0.15">
      <c r="A9" s="102"/>
      <c r="B9" s="102"/>
      <c r="C9" s="102"/>
      <c r="D9" s="102"/>
      <c r="E9" s="102"/>
      <c r="F9" s="102"/>
      <c r="G9" s="102"/>
      <c r="H9" s="102"/>
      <c r="I9" s="102"/>
    </row>
    <row r="10" spans="1:9" x14ac:dyDescent="0.15">
      <c r="A10" s="102" t="s">
        <v>1356</v>
      </c>
      <c r="B10" s="102" t="str">
        <f>VLOOKUP($I$3,一覧[],COLUMN(一覧[利用者比率]),0)</f>
        <v>身体５％　知的６１％　精神３４％</v>
      </c>
      <c r="C10" s="102"/>
      <c r="D10" s="102"/>
      <c r="E10" s="102"/>
      <c r="F10" s="102"/>
      <c r="G10" s="102"/>
      <c r="H10" s="102"/>
      <c r="I10" s="102"/>
    </row>
    <row r="11" spans="1:9" x14ac:dyDescent="0.15">
      <c r="A11" s="102"/>
      <c r="B11" s="102"/>
      <c r="C11" s="102"/>
      <c r="D11" s="102"/>
      <c r="E11" s="102"/>
      <c r="F11" s="102"/>
      <c r="G11" s="102"/>
      <c r="H11" s="102"/>
      <c r="I11" s="102"/>
    </row>
    <row r="12" spans="1:9" ht="13.5" customHeight="1" x14ac:dyDescent="0.15">
      <c r="A12" s="83" t="s">
        <v>1381</v>
      </c>
      <c r="B12" s="102" t="s">
        <v>1357</v>
      </c>
      <c r="C12" s="102"/>
      <c r="D12" s="95" t="str">
        <f>VLOOKUP($I$3,一覧[],COLUMN(一覧[サービス提供時間②]),0)</f>
        <v>AM8時～PM9時</v>
      </c>
      <c r="E12" s="96"/>
      <c r="F12" s="96"/>
      <c r="G12" s="96"/>
      <c r="H12" s="96"/>
      <c r="I12" s="97"/>
    </row>
    <row r="13" spans="1:9" x14ac:dyDescent="0.15">
      <c r="A13" s="84"/>
      <c r="B13" s="102"/>
      <c r="C13" s="102"/>
      <c r="D13" s="98"/>
      <c r="E13" s="99"/>
      <c r="F13" s="99"/>
      <c r="G13" s="99"/>
      <c r="H13" s="99"/>
      <c r="I13" s="100"/>
    </row>
    <row r="14" spans="1:9" x14ac:dyDescent="0.15">
      <c r="A14" s="84"/>
      <c r="B14" s="102" t="s">
        <v>1360</v>
      </c>
      <c r="C14" s="102"/>
      <c r="D14" s="95" t="str">
        <f>VLOOKUP($I$3,一覧[],COLUMN(一覧[サービス提供時間③]),0)</f>
        <v>AM0時～PM11時59分</v>
      </c>
      <c r="E14" s="96"/>
      <c r="F14" s="96"/>
      <c r="G14" s="96"/>
      <c r="H14" s="96"/>
      <c r="I14" s="97"/>
    </row>
    <row r="15" spans="1:9" x14ac:dyDescent="0.15">
      <c r="A15" s="84"/>
      <c r="B15" s="102"/>
      <c r="C15" s="102"/>
      <c r="D15" s="98"/>
      <c r="E15" s="99"/>
      <c r="F15" s="99"/>
      <c r="G15" s="99"/>
      <c r="H15" s="99"/>
      <c r="I15" s="100"/>
    </row>
    <row r="16" spans="1:9" x14ac:dyDescent="0.15">
      <c r="A16" s="84"/>
      <c r="B16" s="102" t="s">
        <v>1361</v>
      </c>
      <c r="C16" s="102"/>
      <c r="D16" s="95" t="str">
        <f>VLOOKUP($I$3,一覧[],COLUMN(一覧[サービス提供時間③]),0)</f>
        <v>AM0時～PM11時59分</v>
      </c>
      <c r="E16" s="96"/>
      <c r="F16" s="96"/>
      <c r="G16" s="96"/>
      <c r="H16" s="96"/>
      <c r="I16" s="97"/>
    </row>
    <row r="17" spans="1:9" x14ac:dyDescent="0.15">
      <c r="A17" s="84"/>
      <c r="B17" s="102"/>
      <c r="C17" s="102"/>
      <c r="D17" s="98"/>
      <c r="E17" s="99"/>
      <c r="F17" s="99"/>
      <c r="G17" s="99"/>
      <c r="H17" s="99"/>
      <c r="I17" s="100"/>
    </row>
    <row r="18" spans="1:9" x14ac:dyDescent="0.15">
      <c r="A18" s="84"/>
      <c r="B18" s="102" t="s">
        <v>1362</v>
      </c>
      <c r="C18" s="102"/>
      <c r="D18" s="95">
        <f>VLOOKUP($I$3,一覧[],COLUMN(一覧[サービス提供時間④]),0)</f>
        <v>0</v>
      </c>
      <c r="E18" s="96"/>
      <c r="F18" s="96"/>
      <c r="G18" s="96"/>
      <c r="H18" s="96"/>
      <c r="I18" s="97"/>
    </row>
    <row r="19" spans="1:9" x14ac:dyDescent="0.15">
      <c r="A19" s="84"/>
      <c r="B19" s="102"/>
      <c r="C19" s="102"/>
      <c r="D19" s="98"/>
      <c r="E19" s="99"/>
      <c r="F19" s="99"/>
      <c r="G19" s="99"/>
      <c r="H19" s="99"/>
      <c r="I19" s="100"/>
    </row>
    <row r="20" spans="1:9" x14ac:dyDescent="0.15">
      <c r="A20" s="84"/>
      <c r="B20" s="102" t="s">
        <v>1363</v>
      </c>
      <c r="C20" s="102"/>
      <c r="D20" s="101" t="str">
        <f>VLOOKUP($I$3,一覧[],COLUMN(一覧[作業内容]),0)</f>
        <v>飲食店等の運営・接客;物販</v>
      </c>
      <c r="E20" s="101"/>
      <c r="F20" s="101"/>
      <c r="G20" s="101"/>
      <c r="H20" s="101"/>
      <c r="I20" s="101"/>
    </row>
    <row r="21" spans="1:9" x14ac:dyDescent="0.15">
      <c r="A21" s="84"/>
      <c r="B21" s="102"/>
      <c r="C21" s="102"/>
      <c r="D21" s="101"/>
      <c r="E21" s="101"/>
      <c r="F21" s="101"/>
      <c r="G21" s="101"/>
      <c r="H21" s="101"/>
      <c r="I21" s="101"/>
    </row>
    <row r="22" spans="1:9" x14ac:dyDescent="0.15">
      <c r="A22" s="84"/>
      <c r="B22" s="102" t="s">
        <v>1364</v>
      </c>
      <c r="C22" s="102"/>
      <c r="D22" s="101" t="str">
        <f>VLOOKUP($I$3,一覧[],COLUMN(一覧[施設外就労]),0)</f>
        <v>実施している</v>
      </c>
      <c r="E22" s="101"/>
      <c r="F22" s="101"/>
      <c r="G22" s="101"/>
      <c r="H22" s="101"/>
      <c r="I22" s="101"/>
    </row>
    <row r="23" spans="1:9" x14ac:dyDescent="0.15">
      <c r="A23" s="84"/>
      <c r="B23" s="102"/>
      <c r="C23" s="102"/>
      <c r="D23" s="101"/>
      <c r="E23" s="101"/>
      <c r="F23" s="101"/>
      <c r="G23" s="101"/>
      <c r="H23" s="101"/>
      <c r="I23" s="101"/>
    </row>
    <row r="24" spans="1:9" x14ac:dyDescent="0.15">
      <c r="A24" s="84"/>
      <c r="B24" s="102" t="s">
        <v>1365</v>
      </c>
      <c r="C24" s="102"/>
      <c r="D24" s="95" t="str">
        <f>VLOOKUP($I$3,一覧[],COLUMN(一覧[施設外就労先の住所]),0)</f>
        <v>福井市中央１－２－１ハピリン２F</v>
      </c>
      <c r="E24" s="96"/>
      <c r="F24" s="96"/>
      <c r="G24" s="96"/>
      <c r="H24" s="96"/>
      <c r="I24" s="97"/>
    </row>
    <row r="25" spans="1:9" x14ac:dyDescent="0.15">
      <c r="A25" s="84"/>
      <c r="B25" s="102"/>
      <c r="C25" s="102"/>
      <c r="D25" s="98"/>
      <c r="E25" s="99"/>
      <c r="F25" s="99"/>
      <c r="G25" s="99"/>
      <c r="H25" s="99"/>
      <c r="I25" s="100"/>
    </row>
    <row r="26" spans="1:9" x14ac:dyDescent="0.15">
      <c r="A26" s="84"/>
      <c r="B26" s="102" t="s">
        <v>1385</v>
      </c>
      <c r="C26" s="102"/>
      <c r="D26" s="95" t="str">
        <f>VLOOKUP($I$3,一覧[],COLUMN(一覧[施設外就労先の住所②]),0)</f>
        <v>福井市西谷２－６０１</v>
      </c>
      <c r="E26" s="96"/>
      <c r="F26" s="96"/>
      <c r="G26" s="96"/>
      <c r="H26" s="96"/>
      <c r="I26" s="97"/>
    </row>
    <row r="27" spans="1:9" x14ac:dyDescent="0.15">
      <c r="A27" s="84"/>
      <c r="B27" s="102"/>
      <c r="C27" s="102"/>
      <c r="D27" s="98"/>
      <c r="E27" s="99"/>
      <c r="F27" s="99"/>
      <c r="G27" s="99"/>
      <c r="H27" s="99"/>
      <c r="I27" s="100"/>
    </row>
    <row r="28" spans="1:9" x14ac:dyDescent="0.15">
      <c r="A28" s="84"/>
      <c r="B28" s="102" t="s">
        <v>1366</v>
      </c>
      <c r="C28" s="102"/>
      <c r="D28" s="101" t="str">
        <f>VLOOKUP($I$3,一覧[],COLUMN(一覧[在宅就労]),0)</f>
        <v>実施していない</v>
      </c>
      <c r="E28" s="101"/>
      <c r="F28" s="101"/>
      <c r="G28" s="101"/>
      <c r="H28" s="101"/>
      <c r="I28" s="101"/>
    </row>
    <row r="29" spans="1:9" x14ac:dyDescent="0.15">
      <c r="A29" s="84"/>
      <c r="B29" s="102"/>
      <c r="C29" s="102"/>
      <c r="D29" s="101"/>
      <c r="E29" s="101"/>
      <c r="F29" s="101"/>
      <c r="G29" s="101"/>
      <c r="H29" s="101"/>
      <c r="I29" s="101"/>
    </row>
    <row r="30" spans="1:9" x14ac:dyDescent="0.15">
      <c r="A30" s="84"/>
      <c r="B30" s="102" t="s">
        <v>1367</v>
      </c>
      <c r="C30" s="102"/>
      <c r="D30" s="101">
        <f>VLOOKUP($I$3,一覧[],COLUMN(一覧[在宅就労の内容]),0)</f>
        <v>0</v>
      </c>
      <c r="E30" s="101"/>
      <c r="F30" s="101"/>
      <c r="G30" s="101"/>
      <c r="H30" s="101"/>
      <c r="I30" s="101"/>
    </row>
    <row r="31" spans="1:9" x14ac:dyDescent="0.15">
      <c r="A31" s="84"/>
      <c r="B31" s="102"/>
      <c r="C31" s="102"/>
      <c r="D31" s="101"/>
      <c r="E31" s="101"/>
      <c r="F31" s="101"/>
      <c r="G31" s="101"/>
      <c r="H31" s="101"/>
      <c r="I31" s="101"/>
    </row>
    <row r="32" spans="1:9" x14ac:dyDescent="0.15">
      <c r="A32" s="84"/>
      <c r="B32" s="102" t="s">
        <v>1358</v>
      </c>
      <c r="C32" s="102"/>
      <c r="D32" s="101" t="str">
        <f>VLOOKUP($I$3,一覧[],COLUMN(一覧[休日]),0)</f>
        <v>シフト制</v>
      </c>
      <c r="E32" s="101"/>
      <c r="F32" s="101"/>
      <c r="G32" s="101"/>
      <c r="H32" s="101"/>
      <c r="I32" s="101"/>
    </row>
    <row r="33" spans="1:9" x14ac:dyDescent="0.15">
      <c r="A33" s="84"/>
      <c r="B33" s="102"/>
      <c r="C33" s="102"/>
      <c r="D33" s="101"/>
      <c r="E33" s="101"/>
      <c r="F33" s="101"/>
      <c r="G33" s="101"/>
      <c r="H33" s="101"/>
      <c r="I33" s="101"/>
    </row>
    <row r="34" spans="1:9" x14ac:dyDescent="0.15">
      <c r="A34" s="84"/>
      <c r="B34" s="102" t="s">
        <v>1368</v>
      </c>
      <c r="C34" s="102"/>
      <c r="D34" s="101" t="str">
        <f>VLOOKUP($I$3,一覧[],COLUMN(一覧[有給取得率]),0)</f>
        <v>ｒ５　１００％　　　ｒ４　１００％</v>
      </c>
      <c r="E34" s="101"/>
      <c r="F34" s="101"/>
      <c r="G34" s="101"/>
      <c r="H34" s="101"/>
      <c r="I34" s="101"/>
    </row>
    <row r="35" spans="1:9" x14ac:dyDescent="0.15">
      <c r="A35" s="84"/>
      <c r="B35" s="102"/>
      <c r="C35" s="102"/>
      <c r="D35" s="101"/>
      <c r="E35" s="101"/>
      <c r="F35" s="101"/>
      <c r="G35" s="101"/>
      <c r="H35" s="101"/>
      <c r="I35" s="101"/>
    </row>
    <row r="36" spans="1:9" x14ac:dyDescent="0.15">
      <c r="A36" s="84"/>
      <c r="B36" s="102" t="s">
        <v>1369</v>
      </c>
      <c r="C36" s="102"/>
      <c r="D36" s="101" t="str">
        <f>VLOOKUP($I$3,一覧[],COLUMN(一覧[賃金　※A型のみ]),0)</f>
        <v>984</v>
      </c>
      <c r="E36" s="101"/>
      <c r="F36" s="101"/>
      <c r="G36" s="101"/>
      <c r="H36" s="101"/>
      <c r="I36" s="101"/>
    </row>
    <row r="37" spans="1:9" x14ac:dyDescent="0.15">
      <c r="A37" s="84"/>
      <c r="B37" s="102"/>
      <c r="C37" s="102"/>
      <c r="D37" s="101"/>
      <c r="E37" s="101"/>
      <c r="F37" s="101"/>
      <c r="G37" s="101"/>
      <c r="H37" s="101"/>
      <c r="I37" s="101"/>
    </row>
    <row r="38" spans="1:9" x14ac:dyDescent="0.15">
      <c r="A38" s="84"/>
      <c r="B38" s="102" t="s">
        <v>1370</v>
      </c>
      <c r="C38" s="102"/>
      <c r="D38" s="101">
        <f>VLOOKUP($I$3,一覧[],COLUMN(一覧[平均工賃　※Ｂ型のみ]),0)</f>
        <v>0</v>
      </c>
      <c r="E38" s="101"/>
      <c r="F38" s="101"/>
      <c r="G38" s="101"/>
      <c r="H38" s="101"/>
      <c r="I38" s="101"/>
    </row>
    <row r="39" spans="1:9" x14ac:dyDescent="0.15">
      <c r="A39" s="84"/>
      <c r="B39" s="102"/>
      <c r="C39" s="102"/>
      <c r="D39" s="101"/>
      <c r="E39" s="101"/>
      <c r="F39" s="101"/>
      <c r="G39" s="101"/>
      <c r="H39" s="101"/>
      <c r="I39" s="101"/>
    </row>
    <row r="40" spans="1:9" x14ac:dyDescent="0.15">
      <c r="A40" s="84"/>
      <c r="B40" s="102" t="s">
        <v>1371</v>
      </c>
      <c r="C40" s="102"/>
      <c r="D40" s="101" t="str">
        <f>VLOOKUP($I$3,一覧[],COLUMN(一覧[諸手当]),0)</f>
        <v>交通費1／2or1／4の支給</v>
      </c>
      <c r="E40" s="101"/>
      <c r="F40" s="101"/>
      <c r="G40" s="101"/>
      <c r="H40" s="101"/>
      <c r="I40" s="101"/>
    </row>
    <row r="41" spans="1:9" x14ac:dyDescent="0.15">
      <c r="A41" s="84"/>
      <c r="B41" s="102"/>
      <c r="C41" s="102"/>
      <c r="D41" s="101"/>
      <c r="E41" s="101"/>
      <c r="F41" s="101"/>
      <c r="G41" s="101"/>
      <c r="H41" s="101"/>
      <c r="I41" s="101"/>
    </row>
    <row r="42" spans="1:9" x14ac:dyDescent="0.15">
      <c r="A42" s="84"/>
      <c r="B42" s="102" t="s">
        <v>1372</v>
      </c>
      <c r="C42" s="102"/>
      <c r="D42" s="101" t="str">
        <f>VLOOKUP($I$3,一覧[],COLUMN(一覧[定年]),0)</f>
        <v>定年なし</v>
      </c>
      <c r="E42" s="101"/>
      <c r="F42" s="101"/>
      <c r="G42" s="101"/>
      <c r="H42" s="101"/>
      <c r="I42" s="101"/>
    </row>
    <row r="43" spans="1:9" x14ac:dyDescent="0.15">
      <c r="A43" s="84"/>
      <c r="B43" s="102"/>
      <c r="C43" s="102"/>
      <c r="D43" s="101"/>
      <c r="E43" s="101"/>
      <c r="F43" s="101"/>
      <c r="G43" s="101"/>
      <c r="H43" s="101"/>
      <c r="I43" s="101"/>
    </row>
    <row r="44" spans="1:9" x14ac:dyDescent="0.15">
      <c r="A44" s="84"/>
      <c r="B44" s="102" t="s">
        <v>1373</v>
      </c>
      <c r="C44" s="102"/>
      <c r="D44" s="101" t="str">
        <f>VLOOKUP($I$3,一覧[],COLUMN(一覧[送迎]),0)</f>
        <v>一部あり</v>
      </c>
      <c r="E44" s="101"/>
      <c r="F44" s="101"/>
      <c r="G44" s="101"/>
      <c r="H44" s="101"/>
      <c r="I44" s="101"/>
    </row>
    <row r="45" spans="1:9" x14ac:dyDescent="0.15">
      <c r="A45" s="84"/>
      <c r="B45" s="102"/>
      <c r="C45" s="102"/>
      <c r="D45" s="101"/>
      <c r="E45" s="101"/>
      <c r="F45" s="101"/>
      <c r="G45" s="101"/>
      <c r="H45" s="101"/>
      <c r="I45" s="101"/>
    </row>
    <row r="46" spans="1:9" x14ac:dyDescent="0.15">
      <c r="A46" s="84"/>
      <c r="B46" s="102" t="s">
        <v>1374</v>
      </c>
      <c r="C46" s="102"/>
      <c r="D46" s="101" t="str">
        <f>VLOOKUP($I$3,一覧[],COLUMN(一覧[駐車場]),0)</f>
        <v>駐車場は無料</v>
      </c>
      <c r="E46" s="101"/>
      <c r="F46" s="101"/>
      <c r="G46" s="101"/>
      <c r="H46" s="101"/>
      <c r="I46" s="101"/>
    </row>
    <row r="47" spans="1:9" x14ac:dyDescent="0.15">
      <c r="A47" s="84"/>
      <c r="B47" s="102"/>
      <c r="C47" s="102"/>
      <c r="D47" s="101"/>
      <c r="E47" s="101"/>
      <c r="F47" s="101"/>
      <c r="G47" s="101"/>
      <c r="H47" s="101"/>
      <c r="I47" s="101"/>
    </row>
    <row r="48" spans="1:9" x14ac:dyDescent="0.15">
      <c r="A48" s="84"/>
      <c r="B48" s="102" t="s">
        <v>1375</v>
      </c>
      <c r="C48" s="102"/>
      <c r="D48" s="101" t="str">
        <f>VLOOKUP($I$3,一覧[],COLUMN(一覧[アクセス]),0)</f>
        <v>福井駅3分</v>
      </c>
      <c r="E48" s="101"/>
      <c r="F48" s="101"/>
      <c r="G48" s="101"/>
      <c r="H48" s="101"/>
      <c r="I48" s="101"/>
    </row>
    <row r="49" spans="1:9" x14ac:dyDescent="0.15">
      <c r="A49" s="84"/>
      <c r="B49" s="102"/>
      <c r="C49" s="102"/>
      <c r="D49" s="101"/>
      <c r="E49" s="101"/>
      <c r="F49" s="101"/>
      <c r="G49" s="101"/>
      <c r="H49" s="101"/>
      <c r="I49" s="101"/>
    </row>
    <row r="50" spans="1:9" x14ac:dyDescent="0.15">
      <c r="A50" s="84"/>
      <c r="B50" s="102" t="s">
        <v>1376</v>
      </c>
      <c r="C50" s="102"/>
      <c r="D50" s="101" t="str">
        <f>VLOOKUP($I$3,一覧[],COLUMN(一覧[食事提供]),0)</f>
        <v>なし</v>
      </c>
      <c r="E50" s="101"/>
      <c r="F50" s="101"/>
      <c r="G50" s="101"/>
      <c r="H50" s="101"/>
      <c r="I50" s="101"/>
    </row>
    <row r="51" spans="1:9" x14ac:dyDescent="0.15">
      <c r="A51" s="84"/>
      <c r="B51" s="102"/>
      <c r="C51" s="102"/>
      <c r="D51" s="101"/>
      <c r="E51" s="101"/>
      <c r="F51" s="101"/>
      <c r="G51" s="101"/>
      <c r="H51" s="101"/>
      <c r="I51" s="101"/>
    </row>
    <row r="52" spans="1:9" x14ac:dyDescent="0.15">
      <c r="A52" s="84"/>
      <c r="B52" s="102" t="s">
        <v>1377</v>
      </c>
      <c r="C52" s="102"/>
      <c r="D52" s="101" t="str">
        <f>VLOOKUP($I$3,一覧[],COLUMN(一覧[バリアフリー設備等]),0)</f>
        <v>建物段差;障害者トイレ;洋式トイレ;自動玄関ドア;聴覚障がい者受け入れ実績;視覚障がい者受け入れ実績</v>
      </c>
      <c r="E52" s="101"/>
      <c r="F52" s="101"/>
      <c r="G52" s="101"/>
      <c r="H52" s="101"/>
      <c r="I52" s="101"/>
    </row>
    <row r="53" spans="1:9" x14ac:dyDescent="0.15">
      <c r="A53" s="84"/>
      <c r="B53" s="102"/>
      <c r="C53" s="102"/>
      <c r="D53" s="101"/>
      <c r="E53" s="101"/>
      <c r="F53" s="101"/>
      <c r="G53" s="101"/>
      <c r="H53" s="101"/>
      <c r="I53" s="101"/>
    </row>
    <row r="54" spans="1:9" x14ac:dyDescent="0.15">
      <c r="A54" s="84"/>
      <c r="B54" s="102" t="s">
        <v>1378</v>
      </c>
      <c r="C54" s="102"/>
      <c r="D54" s="101" t="str">
        <f>VLOOKUP($I$3,一覧[],COLUMN(一覧[一般就労移行実績]),0)</f>
        <v>令和5年　1人　　令和4年2人</v>
      </c>
      <c r="E54" s="101"/>
      <c r="F54" s="101"/>
      <c r="G54" s="101"/>
      <c r="H54" s="101"/>
      <c r="I54" s="101"/>
    </row>
    <row r="55" spans="1:9" x14ac:dyDescent="0.15">
      <c r="A55" s="84"/>
      <c r="B55" s="102"/>
      <c r="C55" s="102"/>
      <c r="D55" s="101"/>
      <c r="E55" s="101"/>
      <c r="F55" s="101"/>
      <c r="G55" s="101"/>
      <c r="H55" s="101"/>
      <c r="I55" s="101"/>
    </row>
    <row r="56" spans="1:9" x14ac:dyDescent="0.15">
      <c r="A56" s="84"/>
      <c r="B56" s="102" t="s">
        <v>1379</v>
      </c>
      <c r="C56" s="102"/>
      <c r="D56" s="101" t="str">
        <f>VLOOKUP($I$3,一覧[],COLUMN(一覧[行事・研修等]),0)</f>
        <v>定期に研修実施</v>
      </c>
      <c r="E56" s="101"/>
      <c r="F56" s="101"/>
      <c r="G56" s="101"/>
      <c r="H56" s="101"/>
      <c r="I56" s="101"/>
    </row>
    <row r="57" spans="1:9" x14ac:dyDescent="0.15">
      <c r="A57" s="85"/>
      <c r="B57" s="102"/>
      <c r="C57" s="102"/>
      <c r="D57" s="101"/>
      <c r="E57" s="101"/>
      <c r="F57" s="101"/>
      <c r="G57" s="101"/>
      <c r="H57" s="101"/>
      <c r="I57" s="101"/>
    </row>
    <row r="58" spans="1:9" ht="14.25" customHeight="1" x14ac:dyDescent="0.15">
      <c r="A58" s="83" t="s">
        <v>1386</v>
      </c>
      <c r="B58" s="86" t="str">
        <f>VLOOKUP($I$3,一覧[],COLUMN(一覧[その他特徴]),0)</f>
        <v>各店舗にての就労支援</v>
      </c>
      <c r="C58" s="87"/>
      <c r="D58" s="87"/>
      <c r="E58" s="87"/>
      <c r="F58" s="87"/>
      <c r="G58" s="87"/>
      <c r="H58" s="87"/>
      <c r="I58" s="88"/>
    </row>
    <row r="59" spans="1:9" ht="14.25" customHeight="1" x14ac:dyDescent="0.15">
      <c r="A59" s="84"/>
      <c r="B59" s="89"/>
      <c r="C59" s="90"/>
      <c r="D59" s="90"/>
      <c r="E59" s="90"/>
      <c r="F59" s="90"/>
      <c r="G59" s="90"/>
      <c r="H59" s="90"/>
      <c r="I59" s="91"/>
    </row>
    <row r="60" spans="1:9" ht="14.25" customHeight="1" x14ac:dyDescent="0.15">
      <c r="A60" s="85"/>
      <c r="B60" s="92"/>
      <c r="C60" s="93"/>
      <c r="D60" s="93"/>
      <c r="E60" s="93"/>
      <c r="F60" s="93"/>
      <c r="G60" s="93"/>
      <c r="H60" s="93"/>
      <c r="I60" s="94"/>
    </row>
    <row r="61" spans="1:9" ht="14.25" customHeight="1" x14ac:dyDescent="0.15">
      <c r="A61" s="102" t="s">
        <v>1380</v>
      </c>
      <c r="B61" s="103" t="str">
        <f>VLOOKUP($I$3,一覧[],COLUMN(一覧[サービス内容]),0)</f>
        <v>各店舗作業においての就労支援</v>
      </c>
      <c r="C61" s="103"/>
      <c r="D61" s="103"/>
      <c r="E61" s="103"/>
      <c r="F61" s="103"/>
      <c r="G61" s="103"/>
      <c r="H61" s="103"/>
      <c r="I61" s="103"/>
    </row>
    <row r="62" spans="1:9" ht="14.25" customHeight="1" x14ac:dyDescent="0.15">
      <c r="A62" s="102"/>
      <c r="B62" s="103"/>
      <c r="C62" s="103"/>
      <c r="D62" s="103"/>
      <c r="E62" s="103"/>
      <c r="F62" s="103"/>
      <c r="G62" s="103"/>
      <c r="H62" s="103"/>
      <c r="I62" s="103"/>
    </row>
    <row r="63" spans="1:9" ht="14.25" customHeight="1" x14ac:dyDescent="0.15">
      <c r="A63" s="102"/>
      <c r="B63" s="103"/>
      <c r="C63" s="103"/>
      <c r="D63" s="103"/>
      <c r="E63" s="103"/>
      <c r="F63" s="103"/>
      <c r="G63" s="103"/>
      <c r="H63" s="103"/>
      <c r="I63" s="103"/>
    </row>
    <row r="64" spans="1:9" ht="14.25" customHeight="1" x14ac:dyDescent="0.15">
      <c r="A64" s="102" t="s">
        <v>32</v>
      </c>
      <c r="B64" s="103" t="str">
        <f>VLOOKUP($I$3,一覧[],COLUMN(一覧[アピールポイント]),0)</f>
        <v>各利用者の方にあった作業の見極めと熟練度のUP</v>
      </c>
      <c r="C64" s="103"/>
      <c r="D64" s="103"/>
      <c r="E64" s="103"/>
      <c r="F64" s="103"/>
      <c r="G64" s="103"/>
      <c r="H64" s="103"/>
      <c r="I64" s="103"/>
    </row>
    <row r="65" spans="1:9" ht="14.25" customHeight="1" x14ac:dyDescent="0.15">
      <c r="A65" s="102"/>
      <c r="B65" s="103"/>
      <c r="C65" s="103"/>
      <c r="D65" s="103"/>
      <c r="E65" s="103"/>
      <c r="F65" s="103"/>
      <c r="G65" s="103"/>
      <c r="H65" s="103"/>
      <c r="I65" s="103"/>
    </row>
    <row r="66" spans="1:9" ht="14.25" customHeight="1" x14ac:dyDescent="0.15">
      <c r="A66" s="102"/>
      <c r="B66" s="103"/>
      <c r="C66" s="103"/>
      <c r="D66" s="103"/>
      <c r="E66" s="103"/>
      <c r="F66" s="103"/>
      <c r="G66" s="103"/>
      <c r="H66" s="103"/>
      <c r="I66" s="103"/>
    </row>
    <row r="67" spans="1:9" ht="14.25" customHeight="1" x14ac:dyDescent="0.15">
      <c r="A67" s="102"/>
      <c r="B67" s="103"/>
      <c r="C67" s="103"/>
      <c r="D67" s="103"/>
      <c r="E67" s="103"/>
      <c r="F67" s="103"/>
      <c r="G67" s="103"/>
      <c r="H67" s="103"/>
      <c r="I67" s="103"/>
    </row>
  </sheetData>
  <sheetProtection sheet="1" selectLockedCells="1"/>
  <mergeCells count="70">
    <mergeCell ref="B64:I67"/>
    <mergeCell ref="A64:A67"/>
    <mergeCell ref="A2:A3"/>
    <mergeCell ref="A4:A5"/>
    <mergeCell ref="G4:I5"/>
    <mergeCell ref="G6:I7"/>
    <mergeCell ref="B4:D5"/>
    <mergeCell ref="E4:F5"/>
    <mergeCell ref="B2:F3"/>
    <mergeCell ref="G2:H3"/>
    <mergeCell ref="A8:A9"/>
    <mergeCell ref="A10:A11"/>
    <mergeCell ref="B10:I11"/>
    <mergeCell ref="A6:A7"/>
    <mergeCell ref="B6:D7"/>
    <mergeCell ref="B14:C15"/>
    <mergeCell ref="B24:C25"/>
    <mergeCell ref="D22:I23"/>
    <mergeCell ref="E6:F7"/>
    <mergeCell ref="D14:I15"/>
    <mergeCell ref="D12:I13"/>
    <mergeCell ref="D16:I17"/>
    <mergeCell ref="D18:I19"/>
    <mergeCell ref="B8:D9"/>
    <mergeCell ref="E8:F9"/>
    <mergeCell ref="G8:I9"/>
    <mergeCell ref="A61:A63"/>
    <mergeCell ref="B61:I63"/>
    <mergeCell ref="D20:I21"/>
    <mergeCell ref="B52:C53"/>
    <mergeCell ref="B54:C55"/>
    <mergeCell ref="B56:C57"/>
    <mergeCell ref="B40:C41"/>
    <mergeCell ref="B42:C43"/>
    <mergeCell ref="B44:C45"/>
    <mergeCell ref="B46:C47"/>
    <mergeCell ref="B48:C49"/>
    <mergeCell ref="B50:C51"/>
    <mergeCell ref="B28:C29"/>
    <mergeCell ref="B30:C31"/>
    <mergeCell ref="D50:I51"/>
    <mergeCell ref="D52:I53"/>
    <mergeCell ref="D54:I55"/>
    <mergeCell ref="D48:I49"/>
    <mergeCell ref="D28:I29"/>
    <mergeCell ref="D30:I31"/>
    <mergeCell ref="D32:I33"/>
    <mergeCell ref="D34:I35"/>
    <mergeCell ref="D40:I41"/>
    <mergeCell ref="D42:I43"/>
    <mergeCell ref="D44:I45"/>
    <mergeCell ref="D46:I47"/>
    <mergeCell ref="D38:I39"/>
    <mergeCell ref="D36:I37"/>
    <mergeCell ref="A12:A57"/>
    <mergeCell ref="A58:A60"/>
    <mergeCell ref="B58:I60"/>
    <mergeCell ref="D26:I27"/>
    <mergeCell ref="D24:I25"/>
    <mergeCell ref="D56:I57"/>
    <mergeCell ref="B32:C33"/>
    <mergeCell ref="B34:C35"/>
    <mergeCell ref="B36:C37"/>
    <mergeCell ref="B38:C39"/>
    <mergeCell ref="B12:C13"/>
    <mergeCell ref="B18:C19"/>
    <mergeCell ref="B20:C21"/>
    <mergeCell ref="B22:C23"/>
    <mergeCell ref="B26:C27"/>
    <mergeCell ref="B16:C17"/>
  </mergeCells>
  <phoneticPr fontId="1"/>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シート</vt:lpstr>
      <vt:lpstr>シート!Print_Area</vt:lpstr>
      <vt:lpstr>一覧!Print_Area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2150372</cp:lastModifiedBy>
  <cp:revision>0</cp:revision>
  <cp:lastPrinted>2025-04-17T03:13:13Z</cp:lastPrinted>
  <dcterms:created xsi:type="dcterms:W3CDTF">2025-03-07T03:03:23Z</dcterms:created>
  <dcterms:modified xsi:type="dcterms:W3CDTF">2025-04-17T03:18:46Z</dcterms:modified>
  <cp:category/>
  <cp:contentStatus/>
</cp:coreProperties>
</file>