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S:\40_サービス\04_自立支援協議会\05_就労支援部会\R7部会\09_ガイドブック\"/>
    </mc:Choice>
  </mc:AlternateContent>
  <xr:revisionPtr revIDLastSave="0" documentId="13_ncr:1_{293BB611-1A1F-4D67-A92D-FB10FF86DF69}" xr6:coauthVersionLast="47" xr6:coauthVersionMax="47" xr10:uidLastSave="{00000000-0000-0000-0000-000000000000}"/>
  <bookViews>
    <workbookView xWindow="-24120" yWindow="-2235" windowWidth="24240" windowHeight="13020" xr2:uid="{00000000-000D-0000-FFFF-FFFF00000000}"/>
  </bookViews>
  <sheets>
    <sheet name="一覧" sheetId="7" r:id="rId1"/>
    <sheet name="シート" sheetId="2" r:id="rId2"/>
  </sheets>
  <definedNames>
    <definedName name="_xlnm._FilterDatabase" localSheetId="0" hidden="1">一覧!$A$1:$AJ$104</definedName>
    <definedName name="_xlnm.Print_Area" localSheetId="1">シート!$A$1:$I$67</definedName>
    <definedName name="_xlnm.Print_Area" localSheetId="0">一覧[#All]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 l="1"/>
  <c r="G6" i="2"/>
  <c r="G4" i="2"/>
  <c r="B8" i="2"/>
  <c r="B64" i="2" l="1"/>
  <c r="D12" i="2"/>
  <c r="G2" i="2" l="1"/>
  <c r="B61" i="2"/>
  <c r="B58" i="2"/>
  <c r="D56" i="2"/>
  <c r="D54" i="2"/>
  <c r="D52" i="2"/>
  <c r="D50" i="2"/>
  <c r="D48" i="2"/>
  <c r="D46" i="2"/>
  <c r="D44" i="2"/>
  <c r="D42" i="2"/>
  <c r="D40" i="2"/>
  <c r="D38" i="2"/>
  <c r="D36" i="2"/>
  <c r="D34" i="2"/>
  <c r="D32" i="2"/>
  <c r="D30" i="2"/>
  <c r="D28" i="2"/>
  <c r="D26" i="2"/>
  <c r="D24" i="2"/>
  <c r="D22" i="2"/>
  <c r="D20" i="2"/>
  <c r="D18" i="2"/>
  <c r="D16" i="2"/>
  <c r="D14" i="2"/>
  <c r="B10" i="2"/>
  <c r="B6" i="2"/>
  <c r="B4" i="2"/>
  <c r="B2" i="2"/>
</calcChain>
</file>

<file path=xl/sharedStrings.xml><?xml version="1.0" encoding="utf-8"?>
<sst xmlns="http://schemas.openxmlformats.org/spreadsheetml/2006/main" count="2570" uniqueCount="1817">
  <si>
    <t>事業所名</t>
  </si>
  <si>
    <t>サービス種別</t>
  </si>
  <si>
    <t>住所</t>
  </si>
  <si>
    <t>電話番号</t>
  </si>
  <si>
    <t>FAX番号</t>
  </si>
  <si>
    <t>メールアドレス</t>
  </si>
  <si>
    <t>対象障がい種別（複数選択可）</t>
  </si>
  <si>
    <t>利用者比率</t>
  </si>
  <si>
    <t>サービス提供時間②</t>
  </si>
  <si>
    <t>サービス提供時間③</t>
  </si>
  <si>
    <t>サービス提供時間④</t>
  </si>
  <si>
    <t>作業内容</t>
  </si>
  <si>
    <t>施設外就労</t>
  </si>
  <si>
    <t>施設外就労先の住所</t>
  </si>
  <si>
    <t>施設外就労先の住所②</t>
  </si>
  <si>
    <t>在宅就労</t>
  </si>
  <si>
    <t>在宅就労の内容</t>
  </si>
  <si>
    <t>休日</t>
  </si>
  <si>
    <t>有給取得率</t>
  </si>
  <si>
    <t>賃金　※A型のみ</t>
  </si>
  <si>
    <t>平均工賃　※Ｂ型のみ</t>
  </si>
  <si>
    <t>諸手当</t>
  </si>
  <si>
    <t>定年</t>
  </si>
  <si>
    <t>送迎</t>
  </si>
  <si>
    <t>駐車場</t>
  </si>
  <si>
    <t>アクセス</t>
  </si>
  <si>
    <t>食事提供</t>
  </si>
  <si>
    <t>バリアフリー設備等</t>
  </si>
  <si>
    <t>一般就労移行実績</t>
  </si>
  <si>
    <t>行事・研修等</t>
  </si>
  <si>
    <t>その他特徴</t>
  </si>
  <si>
    <t>サービス内容</t>
  </si>
  <si>
    <t>アピールポイント</t>
  </si>
  <si>
    <t>ワークハウス　らしく</t>
  </si>
  <si>
    <t>就労継続支援Ｂ型</t>
  </si>
  <si>
    <t>福井市松本1丁目56-5</t>
  </si>
  <si>
    <t>0776-50-7483</t>
  </si>
  <si>
    <t>0776-50-7484</t>
  </si>
  <si>
    <t>workhouse.rasic@gmail.com</t>
  </si>
  <si>
    <t>https://neutral-group.com</t>
  </si>
  <si>
    <t>身体;知的;精神;</t>
  </si>
  <si>
    <t>実施している</t>
  </si>
  <si>
    <t>実施していない</t>
  </si>
  <si>
    <t>0円/月</t>
  </si>
  <si>
    <t>建物段差;洋式トイレ;自動玄関ドア;</t>
  </si>
  <si>
    <t>社会福祉法人　城山　わいわいポケット</t>
  </si>
  <si>
    <t>福井市福町28-49</t>
  </si>
  <si>
    <t>0776-34-8112</t>
  </si>
  <si>
    <t>0776-34-8113</t>
  </si>
  <si>
    <t>waiwai_palette@marble.ocn.ne.jp</t>
  </si>
  <si>
    <t>http://www.waiwai-p.com</t>
  </si>
  <si>
    <t>身体0％、知的100％、精神0%</t>
  </si>
  <si>
    <t>送迎範囲　福井市内</t>
  </si>
  <si>
    <t>クリーンねっと福井</t>
  </si>
  <si>
    <t>kouenkai@c-net.or.jp</t>
  </si>
  <si>
    <t>知的;精神;身体;</t>
  </si>
  <si>
    <t>令和5年度0名、令和4年度0名</t>
  </si>
  <si>
    <t>・障がいのレベルに応じた作業を提供
・すべての利用者に送迎を実施</t>
  </si>
  <si>
    <t>ARU福井花堂支店</t>
  </si>
  <si>
    <t>050-5799-4607</t>
  </si>
  <si>
    <t>050-5482-5467</t>
  </si>
  <si>
    <t>service@aru-fukui.com</t>
  </si>
  <si>
    <t>https://www.aru-fukui.com/</t>
  </si>
  <si>
    <t>身体0％、知的30％、精神70%</t>
  </si>
  <si>
    <t>(施設内：平日)10:00~15:00(休憩60分)</t>
  </si>
  <si>
    <t>階段手すり;</t>
  </si>
  <si>
    <t>株式会社　YOUさぽーと</t>
  </si>
  <si>
    <t>就労継続支援Ａ型</t>
  </si>
  <si>
    <t>0776-27-4731</t>
  </si>
  <si>
    <t>0776-27-4732</t>
  </si>
  <si>
    <t>info@you-support.biz</t>
  </si>
  <si>
    <t>https://you-support.biz</t>
  </si>
  <si>
    <t>清掃・クリーニング;</t>
  </si>
  <si>
    <t>65歳</t>
  </si>
  <si>
    <t>無し</t>
  </si>
  <si>
    <t>洋式トイレ;</t>
  </si>
  <si>
    <t>CREPE DE GIRAFE</t>
  </si>
  <si>
    <t>precieux@outlook.jp</t>
  </si>
  <si>
    <t>身体0%、知的20%、精神80%</t>
  </si>
  <si>
    <t>平日10:00-19:00。土日10:00-19:00</t>
  </si>
  <si>
    <t>火曜日</t>
  </si>
  <si>
    <t>無料駐車場あり</t>
  </si>
  <si>
    <t>障害者トイレ;洋式トイレ;階段手すり;自動玄関ドア;</t>
  </si>
  <si>
    <t>足羽サポートセンター</t>
  </si>
  <si>
    <t>supportcenter@asuwafukushikai.jp</t>
  </si>
  <si>
    <t>https://www.asuwafukushikai.jp</t>
  </si>
  <si>
    <t>身体5％、知的90％、精神5%</t>
  </si>
  <si>
    <t>なし</t>
  </si>
  <si>
    <t>福井県立病院バス停から徒歩3分</t>
  </si>
  <si>
    <t>有限会社Ｃ・ネットサービス</t>
  </si>
  <si>
    <t>福井市下河北町１１－１５－１</t>
  </si>
  <si>
    <t>0776-38-5757</t>
  </si>
  <si>
    <t>0776-38-5760</t>
  </si>
  <si>
    <t>service@c-net.or.jp</t>
  </si>
  <si>
    <t>清掃・クリーニング;食材容器洗浄;</t>
  </si>
  <si>
    <t>60歳</t>
  </si>
  <si>
    <t>250円/食</t>
  </si>
  <si>
    <t>建物段差;洋式トイレ;階段手すり;自動玄関ドア;</t>
  </si>
  <si>
    <t>タクティクス福井 FLAP</t>
  </si>
  <si>
    <t>福井県福井市中央1丁目21-37リベラルアーツビル302</t>
  </si>
  <si>
    <t>0776-63-5341</t>
  </si>
  <si>
    <t>0776-63-5342</t>
  </si>
  <si>
    <t>flap@cap.ocn.ne.jp</t>
  </si>
  <si>
    <t>https://tactics-fukui.jp/</t>
  </si>
  <si>
    <t>製造（日用品等）;部品加工・組立;</t>
  </si>
  <si>
    <t>【対象・サービス概要】
何らかの理由により通所が困難になられた方が対象です。FLAPのB型事業所では在宅ワークサービスに限ったものとなっておりますが、利用者さんのご希望に沿って、通所B型事業所や就労移行支援事業所などへの復帰を支援しています。
【在宅ワーク内容】
ご自宅で軽作業に取り組んでいただきます。
①作業開始時・終了時にLINEまたはお電話にてご連絡をいただきます。
②週に１度、訪問またはお電話にて面談を実施します。訪問時には作業の入れかえをおこないます。③月に１度、訪問または来所して頂き、１ヶ月を振り返る面談を実施します。</t>
  </si>
  <si>
    <t>土日(年間休日108日)</t>
  </si>
  <si>
    <t>${福井駅}ー${福井駅}：${徒歩５分}</t>
  </si>
  <si>
    <t>エレベーター;障害者トイレ;洋式トイレ;建物内車椅子スペース;階段手すり;</t>
  </si>
  <si>
    <t>社会参加のきっかけとなるようなイベントを企画しています。ご希望の方がいらっしゃったら、実際に参加して頂き、交流することができます。</t>
  </si>
  <si>
    <t>山崎金属ベア</t>
  </si>
  <si>
    <t>0776-43-9530</t>
  </si>
  <si>
    <t>0776-43-9460</t>
  </si>
  <si>
    <t>m.takagi@yamazaki-kinzoku.jp</t>
  </si>
  <si>
    <t>https://yamazaki-kinzoku-bear.jp/</t>
  </si>
  <si>
    <t>皆勤手当：3,000円/月</t>
  </si>
  <si>
    <t>有（無料）</t>
  </si>
  <si>
    <t>220円/食</t>
  </si>
  <si>
    <t>山崎金属ベア　高木事業所</t>
  </si>
  <si>
    <t>0776-52-3900</t>
  </si>
  <si>
    <t>0776-52-3903</t>
  </si>
  <si>
    <t>info.bear@yamazaki-kinzoku.jp</t>
  </si>
  <si>
    <t>身体10％　知的30％　精神60％</t>
  </si>
  <si>
    <t>0776-27-2621</t>
  </si>
  <si>
    <t>0776-27-6439</t>
  </si>
  <si>
    <t>nijinoka@mx6.fctv.ne.jp</t>
  </si>
  <si>
    <t>https://nijino-kai.jp</t>
  </si>
  <si>
    <t>知的;</t>
  </si>
  <si>
    <t>郵便物の封入・仕分・発送作業;部品加工・組立;</t>
  </si>
  <si>
    <t>土日祝日（事業所の作成する年間カレンダーによる）</t>
  </si>
  <si>
    <t>あり（無料）</t>
  </si>
  <si>
    <t>一般社団法人ほのぼのハーツ　ふくい事業所</t>
  </si>
  <si>
    <t>福井市島寺町６７－３０</t>
  </si>
  <si>
    <t>info@hikarinomura.jp</t>
  </si>
  <si>
    <t>知的100％</t>
  </si>
  <si>
    <t>農業・園芸;製造（食品・弁当等）;リサイクル事業;飲食店等の運営・接客;チラシの封入、資材梱包;</t>
  </si>
  <si>
    <t>要相談</t>
  </si>
  <si>
    <t>無料</t>
  </si>
  <si>
    <t>就労移行支援</t>
  </si>
  <si>
    <t>福井県福井市中央1町目21-37リベラルアーツビル302</t>
  </si>
  <si>
    <t>077-63-5342</t>
  </si>
  <si>
    <t>身体0％、知的15％、精神85%</t>
  </si>
  <si>
    <t>(施設内：平日)9:45～15:15(休憩90分)</t>
  </si>
  <si>
    <t>グループワーク、PC、体験プログラム;</t>
  </si>
  <si>
    <t xml:space="preserve">利用者の方の状態によっては在宅でのプログラムを実施することがあります。
</t>
  </si>
  <si>
    <t>土・日(年間休日108日)</t>
  </si>
  <si>
    <t>${福井駅}ー${福井駅}：${徒歩5分}</t>
  </si>
  <si>
    <t>令和5年度４名、令和4年度３名</t>
  </si>
  <si>
    <t>季節ごとの近隣への外出。手帳を使って公共交通機関を使用し美術館などへでかけたり、eスポーツを取り入れ、他事業所と交流会を行うこともあります。</t>
  </si>
  <si>
    <t xml:space="preserve">一般就労へ向けて、JST（ジョブ・スキル・トレーニング）PC、体験プログラム（作業、事務補助など）、自己理解を中心に行い、職員と振り返りをすることにより、自分の課題に気づきながら就活へ向けて準備を進めています。概ね1年から1年半ほどで就職をされています。
早期復職を目指す方のための短期間の就労アセスメント型プログラムもあります。
</t>
  </si>
  <si>
    <t>タクティクス福井　FLAP</t>
  </si>
  <si>
    <t>就労定着支援</t>
  </si>
  <si>
    <t>flap@cap.ocn.jp</t>
  </si>
  <si>
    <t>身体0％、知的10％、精神90%</t>
  </si>
  <si>
    <t>月1回以上　１～２時間程度</t>
  </si>
  <si>
    <t>面談;</t>
  </si>
  <si>
    <t>${福井駅}ー${福井}：${所要時間5分}</t>
  </si>
  <si>
    <t>エレベーター;障害者トイレ;階段手すり;洋式トイレ;建物内車椅子スペース;</t>
  </si>
  <si>
    <t>令和5年度4名、令和4年度3名</t>
  </si>
  <si>
    <t>ご希望があれば、プログラムに参加することは可能です。</t>
  </si>
  <si>
    <t>月に1回以上面談を行い、就労の状況を確かめます。
不安なことやご希望があれば、適宜お伺いし、場合によっては担当職員が職場へ出向いて対応を致します。</t>
  </si>
  <si>
    <t>FLAPの行事にお誘いするなど、様々な繋がり方をしながら、ご本人が安心して仕事が継続できるよう、”今”を一緒に確かめています。</t>
  </si>
  <si>
    <t>社会福祉法人つぐみ福祉会　丹南事業所</t>
  </si>
  <si>
    <t>福井県福井市島寺町92</t>
  </si>
  <si>
    <t>0776-98-2910</t>
  </si>
  <si>
    <t>0776-98-2955</t>
  </si>
  <si>
    <t>soumu@cnf.or.jp</t>
  </si>
  <si>
    <t>http://www.cnf.or.jp</t>
  </si>
  <si>
    <t>知的;精神;</t>
  </si>
  <si>
    <t>身体0％、知的95％、精神5%</t>
  </si>
  <si>
    <t xml:space="preserve">施設内：平日)9:30~15:30(休憩60分) 　隔週土曜)9:30~15:30(休憩60分) </t>
  </si>
  <si>
    <t>製造（食品・弁当等）;部品加工・組立;農業・園芸;</t>
  </si>
  <si>
    <t>隔週土及び日祝(年間休日96日)</t>
  </si>
  <si>
    <t>{送迎範囲}福井市内、鯖江市内、越前町</t>
  </si>
  <si>
    <t>駐車場あり、0円/月</t>
  </si>
  <si>
    <t>京福バス　清水グリーンライン　バス停　C・ネットふくい</t>
  </si>
  <si>
    <t>570円/食（食事加算ありの場合は270円/食）</t>
  </si>
  <si>
    <t>洋式トイレ;階段手すり;自動玄関ドア;</t>
  </si>
  <si>
    <t>パン・クッキーの製造・販売、部品の組み立てなど様々な作業を通して、利用者の方の作業能力が向上するよう支援しています。</t>
  </si>
  <si>
    <t>利用者の方の得意なことを活かしていただけるよう、色んな作業に挑戦できます。一緒においしいパンやクッキーを作りませんか。部品加工の作業もありますので、ぜひ見学にお越しください。</t>
  </si>
  <si>
    <t>ライフワークゆずり葉</t>
  </si>
  <si>
    <t>0776-29-7054</t>
  </si>
  <si>
    <t>ワンダーフレンズ福井</t>
  </si>
  <si>
    <t>WALLESS JOBTORE</t>
  </si>
  <si>
    <t>福井市大手3丁目1-15 ビアンモア大手ビル4階</t>
  </si>
  <si>
    <t>0776-88-0610</t>
  </si>
  <si>
    <t>0776-88-0611</t>
  </si>
  <si>
    <t>jobtore@walless.net</t>
  </si>
  <si>
    <t>身体10％、知的20％、精神70%</t>
  </si>
  <si>
    <t>エレベーター;建物段差;洋式トイレ;階段手すり;</t>
  </si>
  <si>
    <t>夢つづきの家</t>
  </si>
  <si>
    <t>0776-33-3760</t>
  </si>
  <si>
    <t>0776-33-3761</t>
  </si>
  <si>
    <t>yumetuduki@keichoukai.or.jp</t>
  </si>
  <si>
    <t>(福）足羽福祉会パステル</t>
  </si>
  <si>
    <t>0776-89-1558</t>
  </si>
  <si>
    <t>0776-89-1557</t>
  </si>
  <si>
    <t>pastel@asuwafukushikai.jp</t>
  </si>
  <si>
    <t>http://www.asuwafukushikai.jp</t>
  </si>
  <si>
    <t>福井市御幸４－１８０６</t>
  </si>
  <si>
    <t>株式会社COCOKARA　Ｂ型事業所</t>
  </si>
  <si>
    <t>0776-23-0551</t>
  </si>
  <si>
    <t>0776-23-0552</t>
  </si>
  <si>
    <t>kabucocokara55@gmail.com</t>
  </si>
  <si>
    <t>製造（日用品等）;部品加工・組立;清掃・クリーニング;縫製作業;</t>
  </si>
  <si>
    <t>洋式トイレ;階段手すり;建物段差;</t>
  </si>
  <si>
    <t>ハピネス</t>
  </si>
  <si>
    <t>0776-50-2805</t>
  </si>
  <si>
    <t>0776-50-2806</t>
  </si>
  <si>
    <t>土及び祝(年間休日96日)</t>
  </si>
  <si>
    <t>就労継続支援Ｂ型　ひより</t>
  </si>
  <si>
    <t>福井市内</t>
  </si>
  <si>
    <t>ハートワーク（北山）</t>
  </si>
  <si>
    <t>福井市北山町22字馬洗1‐1</t>
  </si>
  <si>
    <t>info@koushifukushikai.org</t>
  </si>
  <si>
    <t>身体4％、知的30％、精神66%</t>
  </si>
  <si>
    <t>施設内：9:00~16:00　（休憩1時間20分）</t>
  </si>
  <si>
    <t>日及び祝日（年間休日95日）</t>
  </si>
  <si>
    <t>${皆勤賞}：3,000円/月</t>
  </si>
  <si>
    <t>${福井駅新保方面}${ベル花堂方面}${木田運動公園方面}</t>
  </si>
  <si>
    <t>駐車場はあるが無料</t>
  </si>
  <si>
    <t>ハピライン大土呂駅ー車で5分</t>
  </si>
  <si>
    <t>50円/食(${キャンセルできなかった場合は自己負担570円または520円})</t>
  </si>
  <si>
    <t>障害者トイレ;洋式トイレ;階段手すり;自動玄関ドア;視覚障がい者受け入れ実績;</t>
  </si>
  <si>
    <t>令和5年度0名、令和4年度2名</t>
  </si>
  <si>
    <t>行事：食事会、クリスマス会など</t>
  </si>
  <si>
    <t>一般就労を目指している方、作業工賃アップを目指している方、皆勤賞を狙っている方、生活の張り合いを求めている方、など個人の性格や環境、体力や気力に合わせて、個別支援計画を作成し支援を行っています。働きやすく、相談しやすい環境を整え、関係機関とともに一緒に考えていきます。</t>
  </si>
  <si>
    <t>前進主義ふくい</t>
  </si>
  <si>
    <t>0776-26-3335</t>
  </si>
  <si>
    <t>zensin@circus.ocn.ne.jp</t>
  </si>
  <si>
    <t>土及び祝(年間休日123日)</t>
  </si>
  <si>
    <t>${福大前西福井駅}</t>
  </si>
  <si>
    <t>50円/日(${任意保険加入していること})</t>
  </si>
  <si>
    <t>${菅谷町}：${2分}</t>
  </si>
  <si>
    <t>150円/食(${当日8:50までキャンセル可})</t>
  </si>
  <si>
    <t>050-3501-7439</t>
  </si>
  <si>
    <t>身体20％、知的11.6％、精神67.4%</t>
  </si>
  <si>
    <t>(施設内：平日)08:30~17:30(休憩60分)</t>
  </si>
  <si>
    <t>施設内PC作業と同じ
A型事務補助、データ作成・入力、動画編集等</t>
  </si>
  <si>
    <t>株式会社O.H.C</t>
  </si>
  <si>
    <t>info@ohc-company.jp</t>
  </si>
  <si>
    <t>あり</t>
  </si>
  <si>
    <t>製造（日用品等）;部品加工・組立;郵便物の封入・仕分・発送作業;</t>
  </si>
  <si>
    <t>青空</t>
  </si>
  <si>
    <t>身体10％、知的50％、精神40%</t>
  </si>
  <si>
    <t>福井市天王町10-3-6</t>
  </si>
  <si>
    <t>福井市文京７丁目２７番２号</t>
  </si>
  <si>
    <t>６５歳</t>
  </si>
  <si>
    <t>${ベル：福井駅}</t>
  </si>
  <si>
    <t>リクリエーション</t>
  </si>
  <si>
    <t>前進主義AOSSA</t>
  </si>
  <si>
    <t>050-3501-7440</t>
  </si>
  <si>
    <t>（一社）タクティクス福井　福井北営業所</t>
  </si>
  <si>
    <t>福井市田原2丁目5-11</t>
  </si>
  <si>
    <t>0776-50-6725</t>
  </si>
  <si>
    <t>0776-50-6752</t>
  </si>
  <si>
    <t>tactics-fukui.n@wine.ocn.ne.jp</t>
  </si>
  <si>
    <t>https://tactics-fukui.jp</t>
  </si>
  <si>
    <t>(施設内：平日)9:50~15:10mm(休憩90分)</t>
  </si>
  <si>
    <t>${送迎範囲}福井市内全般</t>
  </si>
  <si>
    <t>あり　無料/月</t>
  </si>
  <si>
    <t>えちぜん鉄道　西福井駅➡徒歩10分：京福バス　西公園前➡徒歩5分</t>
  </si>
  <si>
    <t>あり　無料</t>
  </si>
  <si>
    <t>階段手すり;自動玄関ドア;</t>
  </si>
  <si>
    <t>月一イベント、皆勤ランチ</t>
  </si>
  <si>
    <t>(施設内：平日)08：30~17：30(休憩60分)</t>
  </si>
  <si>
    <t>土日及び祝(年間休日123日)</t>
  </si>
  <si>
    <t>社会福祉法人　足羽福祉会　足羽ワークセンター</t>
  </si>
  <si>
    <t>福井市栂野町20-5</t>
  </si>
  <si>
    <t>0776-41-3795</t>
  </si>
  <si>
    <t>0776-41-3796</t>
  </si>
  <si>
    <t>workcenter@asuwafukushikai.jp</t>
  </si>
  <si>
    <t>施設内　9:00~16:00（休憩60分）</t>
  </si>
  <si>
    <t>施設外　8:45～15:30（休憩60分）　</t>
  </si>
  <si>
    <t>製造（食品・弁当等）;食品加工;清掃・クリーニング;飲食店等の運営・接客;</t>
  </si>
  <si>
    <t>医療法人健康会　嶋田病院　　福井市西方1-2-11</t>
  </si>
  <si>
    <t>当該月　-8日</t>
  </si>
  <si>
    <t>あり（福井市内）</t>
  </si>
  <si>
    <t>無料/月(条件等：特になし)</t>
  </si>
  <si>
    <t>福井駅から車で約15分、栂野バス停より徒歩5分</t>
  </si>
  <si>
    <t>あり　500円/食　(備考)食事提供加算適用時は195円</t>
  </si>
  <si>
    <t>レクリエーション活動、ソーシャルスキルトレーニング、研修旅行（年1回）</t>
  </si>
  <si>
    <t>作業内容：（飲食）調理補助、盛り付け、切込み、洗浄、配達、イベント販売など
　　　　　（店舗）接客、調理補助、盛り付け、洗浄など
　　　　　（役務）日常清掃業務、草刈り、ワックス作業、介護補助（シーツ交換、洗濯、皿洗いなど）</t>
  </si>
  <si>
    <t>AOITSUKI</t>
  </si>
  <si>
    <t>福井市和田東1丁目707-1</t>
  </si>
  <si>
    <t>0776-37-3757</t>
  </si>
  <si>
    <t>0776-43-9089</t>
  </si>
  <si>
    <t>身体0％、知的50％、精神50%</t>
  </si>
  <si>
    <t>前進主義 ふくい 移行支援</t>
  </si>
  <si>
    <t>福井県福井市菅谷２丁目７－５</t>
  </si>
  <si>
    <t>0776-97-9003</t>
  </si>
  <si>
    <t>0776-97-9013</t>
  </si>
  <si>
    <t>https://standtogether-fukushi.com/</t>
  </si>
  <si>
    <t>(施設内：平日)8:30~17:30(休憩60分)</t>
  </si>
  <si>
    <t>施設内作業と同じ
動画編集、データ作成、グループワーク等</t>
  </si>
  <si>
    <t>前進主義 ふくい 定着支援</t>
  </si>
  <si>
    <t>0776-25-3051</t>
  </si>
  <si>
    <t>0776-25-3052</t>
  </si>
  <si>
    <t>iroha041201@outlook.jp</t>
  </si>
  <si>
    <t>みどりの森社会復帰センター　就労事業所　ジョブガーデン</t>
  </si>
  <si>
    <t>福井市文京2丁目14-25</t>
  </si>
  <si>
    <t>0776-22-3718</t>
  </si>
  <si>
    <t>0776-27-2827</t>
  </si>
  <si>
    <t>job@fmatsubara.com</t>
  </si>
  <si>
    <t>https://www.fmatsubara.com</t>
  </si>
  <si>
    <t>精神;</t>
  </si>
  <si>
    <t>精神100%</t>
  </si>
  <si>
    <t>ジョブトライ・厚生</t>
  </si>
  <si>
    <t>0776-41-8021</t>
  </si>
  <si>
    <t>0776-41-8047</t>
  </si>
  <si>
    <t>fukushi@koseikaigroup.jp</t>
  </si>
  <si>
    <t>https://koseikaigroup.jp/2022/12/01/news_20221201/</t>
  </si>
  <si>
    <t>身体3％、知的6％、精神91％</t>
  </si>
  <si>
    <t>(施設内：平日9：00～16：00(休憩：午前20分、昼60分、午後20分)</t>
  </si>
  <si>
    <t>(施設内：土曜日)9：00～12：00(休憩：午前20分)　</t>
  </si>
  <si>
    <t>日曜日　(祝日、年末年始等は事業所カレンダーによります)</t>
  </si>
  <si>
    <t>手当なし</t>
  </si>
  <si>
    <t>福井厚生病院巡回バス利用可</t>
  </si>
  <si>
    <t>あり(無料)</t>
  </si>
  <si>
    <t>京福バス(福井厚生病院)徒歩5分、すまいるバス(羽水高校前)徒歩15分　</t>
  </si>
  <si>
    <t>65円/食(おかずのみ)※食事提供体制加算非該当の方は実費370円</t>
  </si>
  <si>
    <t>年末年越しそばの振る舞い
感染予防研修の開催
消防訓練の実施</t>
  </si>
  <si>
    <t>ハートワーク</t>
  </si>
  <si>
    <t>heart.b@koushifukushikai.org</t>
  </si>
  <si>
    <t>0円</t>
  </si>
  <si>
    <t>洋式トイレ;階段手すり;</t>
  </si>
  <si>
    <t>ネクステクノ</t>
  </si>
  <si>
    <t>0776-54-7665</t>
  </si>
  <si>
    <t>0776-54-7671</t>
  </si>
  <si>
    <t>akhyuki0213@gmail.com</t>
  </si>
  <si>
    <t>https://www.nextus-japan.com</t>
  </si>
  <si>
    <t>交通費は通勤距離と勤務地に応じて上限を設定し、出勤率に応じて支給。勤務地から自宅が５㎞以内の場合は支給無し。</t>
  </si>
  <si>
    <t>ネクステクノフレーム</t>
  </si>
  <si>
    <t>0776-50-7453</t>
  </si>
  <si>
    <t>0776-50-7454</t>
  </si>
  <si>
    <t>nextechno.flame@gmail.com</t>
  </si>
  <si>
    <t>身体10％、知的10％、精神80%</t>
  </si>
  <si>
    <t>0776-43-1681</t>
  </si>
  <si>
    <t>life.training1560@gmail.com</t>
  </si>
  <si>
    <t>一般社団法人　タクティクス福井　福井西営業所</t>
  </si>
  <si>
    <t>福井市加茂緑苑町817</t>
  </si>
  <si>
    <t>tactics-fukui.w@ace.ocn.ne.jp</t>
  </si>
  <si>
    <t>http://tactics-fukui.jp</t>
  </si>
  <si>
    <t>(施設内：平日)12:55~15:10(休憩15分)</t>
  </si>
  <si>
    <t>土及び日(年間休日109日)</t>
  </si>
  <si>
    <t>京福バス みどり図書館前：徒歩5分</t>
  </si>
  <si>
    <t>0円/食</t>
  </si>
  <si>
    <t>皆勤ランチ、イベント・レクリエーション活動</t>
  </si>
  <si>
    <t>周囲が気になる方は3～4人だけで働ける小部屋での作業も可</t>
  </si>
  <si>
    <t>えばた工房</t>
  </si>
  <si>
    <t>0776-43-1361</t>
  </si>
  <si>
    <t>0776-38-4471</t>
  </si>
  <si>
    <t>ebata-koubou@rokujyokoseikai.jp</t>
  </si>
  <si>
    <t>作業研修を行ったり、就労に向けた研修プログラムで就職意欲を高め、就職活動をサポートしています。</t>
  </si>
  <si>
    <t>日曜日</t>
  </si>
  <si>
    <t>CoCoラボ・やわらぎ</t>
  </si>
  <si>
    <t>福井市下六条町217番4</t>
  </si>
  <si>
    <t>0776-41-4060</t>
  </si>
  <si>
    <t>0776-41-4160</t>
  </si>
  <si>
    <t>shokuno-koubou@rokujyokoseikai.jp</t>
  </si>
  <si>
    <t>コミュニティーやわらぎ</t>
  </si>
  <si>
    <t>0776-41-0100</t>
  </si>
  <si>
    <t>0776-41-2200</t>
  </si>
  <si>
    <t>comyu-yawaragi@rokujyokoseikai.jp</t>
  </si>
  <si>
    <t>知的;精神</t>
  </si>
  <si>
    <t>フィール</t>
  </si>
  <si>
    <t>洋式トイレ;階段手すり;自動玄関ドア</t>
  </si>
  <si>
    <t>(株)ふくい福祉振興会　B型事業所</t>
  </si>
  <si>
    <t>福井市和田東１－２３２３</t>
  </si>
  <si>
    <t>jimu@fukui-fukushi.com</t>
  </si>
  <si>
    <t>https://fukui-fukushi.com/</t>
  </si>
  <si>
    <t>身体;知的;精神</t>
  </si>
  <si>
    <t>身体35％、知的30％、精神35%</t>
  </si>
  <si>
    <t xml:space="preserve">(施設内：平日)10:00~14:00(休憩60分) </t>
  </si>
  <si>
    <t xml:space="preserve">(施設内：土祝)10:00~14:00(休憩60分) </t>
  </si>
  <si>
    <t>(施設外：平日)09:00~15:00(休憩60分)</t>
  </si>
  <si>
    <t>(施設外：土祝)09:00~15:00(休憩60分)</t>
  </si>
  <si>
    <t>(企業名：大同青果)福井市開発町５丁目２００２　野菜の袋詰めなど　</t>
  </si>
  <si>
    <t>(企業名：からだリビング)福井市和田２丁目１３０９　味噌汁作り、洗濯たたみ、清掃</t>
  </si>
  <si>
    <t>${送迎範囲}福井市内　ベル方面～社南～福井工大～花月～開発～エルパ</t>
  </si>
  <si>
    <t>０円/月(${無料})</t>
  </si>
  <si>
    <t>${福井駅}ー${東部プラザ停}：${５分}</t>
  </si>
  <si>
    <t>100円/食(${生活保護者無料})</t>
  </si>
  <si>
    <t>障害者トイレ;建物内車椅子スペース;階段手すり;建物段差;聴覚障がい者受け入れ実績;視覚障がい者受け入れ実績;手話検定合格者　２名　在籍;洋式トイレ</t>
  </si>
  <si>
    <t>レクレーション企画（お花見、外食、カラオケ大会、忘年会、新年会、勉強会）</t>
  </si>
  <si>
    <t>身体的介助が必要な方、トイレ介助、おむつ交換、パット交換など対応可能。
リフト車５月導入　入浴などのサービス希望あれば可能</t>
  </si>
  <si>
    <t>洋式トイレ;階段手すり</t>
  </si>
  <si>
    <t>TONARI　B型事業所</t>
  </si>
  <si>
    <t>福井市和田東１－２３２２</t>
  </si>
  <si>
    <t>身体15％、知的15％、精神70%</t>
  </si>
  <si>
    <t>(企業名：大同青果)福井市開発町５丁目２００２　野菜の袋詰めなど</t>
  </si>
  <si>
    <t>${送迎範囲}福井市内　ベル方面～社南～福井工大～花月～開発～エルパ～森田</t>
  </si>
  <si>
    <t>${福井駅}ー${東部プラザ停}：${５分}　${福井駅}ー${市場前停}：${15分}</t>
  </si>
  <si>
    <t>エレベーター;建物段差;障害者トイレ;洋式トイレ;建物内車椅子スペース;階段手すり;聴覚障がい者受け入れ実績;視覚障がい者受け入れ実績;手話検定合格者　２名　在籍</t>
  </si>
  <si>
    <t>松本ファクトリー</t>
  </si>
  <si>
    <t>0776-26-2060</t>
  </si>
  <si>
    <t>0776-26-4160</t>
  </si>
  <si>
    <t>障害者就労支援事業所「夢つづきの家」</t>
  </si>
  <si>
    <t>福井市月見2丁目10番1号</t>
  </si>
  <si>
    <t>https://www.keichoukai.or.jp/yumetuduki/</t>
  </si>
  <si>
    <t>知的;精神;身体</t>
  </si>
  <si>
    <t>平谷こども発達クリニック　社事業所はぐくみ　</t>
  </si>
  <si>
    <t>洋式トイレ</t>
  </si>
  <si>
    <t>ふくい福祉振興会　A型事業所</t>
  </si>
  <si>
    <t>製造（食品・弁当等）;食品加工</t>
  </si>
  <si>
    <t>(企業名：新海)福井市開発１丁目１４０１</t>
  </si>
  <si>
    <t>土日及び祝日、年末年始、夏季休暇(年間休日124日)</t>
  </si>
  <si>
    <t>精勤手当、所外作業手当</t>
  </si>
  <si>
    <t>福井駅　車で10分、福井鉄道赤十字前駅　徒歩5分、バス停　徒歩1分</t>
  </si>
  <si>
    <t>令和6年度1名</t>
  </si>
  <si>
    <t>インテグラルワークス福井</t>
  </si>
  <si>
    <t>福井県福井市西開発２丁目407</t>
  </si>
  <si>
    <t>0776-50-2120</t>
  </si>
  <si>
    <t>0776-50-2152</t>
  </si>
  <si>
    <t>integralcollege@integralgroup.jp</t>
  </si>
  <si>
    <t>https://integralgroup.jp/</t>
  </si>
  <si>
    <t>身体20％、知的20％、精神60%</t>
  </si>
  <si>
    <t>郵便物の封入・仕分・発送作業;軽作業</t>
  </si>
  <si>
    <t>在宅就労希望の方：適応可能</t>
  </si>
  <si>
    <t>土及び日</t>
  </si>
  <si>
    <t>精勤手当</t>
  </si>
  <si>
    <t>あり{送迎範囲は要相談}</t>
  </si>
  <si>
    <t>190円/食(備考)食事提供体制加算対象の方は「無料」</t>
  </si>
  <si>
    <t>イベント活動や防災訓練、感染研修等</t>
  </si>
  <si>
    <t>生活訓練との併用利用が可能（環境の変化が少ないので、安心してご利用いただけます）</t>
  </si>
  <si>
    <t>就労支援：一人一人に寄り添いながら作業内容を決めていきます。
生活支援：就労以外のことも含め、話を聞いたりしています。
その他　：イベント活動あり</t>
  </si>
  <si>
    <t>利用者様には、ご自身のペースで作業を進めていただいております。
「あせらず、ゆっくり」作業することで、「より良く」ご自身の目標にレベルアップを目指しております。</t>
  </si>
  <si>
    <t>ワンネスサポート株式会社</t>
  </si>
  <si>
    <t>福井県福井市大町1丁目711番地</t>
  </si>
  <si>
    <t>0776-50-2150</t>
  </si>
  <si>
    <t>0776-50-2159</t>
  </si>
  <si>
    <t>yaoyao@ktb.biglobe.ne.jp</t>
  </si>
  <si>
    <t>http://wannesu2150.wixsite.com/website</t>
  </si>
  <si>
    <t>身体10％、知的40%、精神50%</t>
  </si>
  <si>
    <t>平日：9:00～14:00（休憩60分）</t>
  </si>
  <si>
    <t>農業・園芸;部品加工・組立;清掃・クリーニング</t>
  </si>
  <si>
    <t>（農業組合法人ファームコウノトリの里）福井県越前市下中津町54-15</t>
  </si>
  <si>
    <t>プラスチック製品の検品及び梱包作業</t>
  </si>
  <si>
    <t>土日及び祝日</t>
  </si>
  <si>
    <t>100%</t>
  </si>
  <si>
    <t>40,000円/月</t>
  </si>
  <si>
    <t>75歳</t>
  </si>
  <si>
    <t>JR北陸本線　越前花堂駅から徒歩5分</t>
  </si>
  <si>
    <t>令和5年度2名、令和4年度2名</t>
  </si>
  <si>
    <t>特になし</t>
  </si>
  <si>
    <t>明るく気楽にやれる職場作りに力を注いでいる</t>
  </si>
  <si>
    <t>プラスチック製品の検品及び梱包作業
個人に合った仕事を提供している
社内就労については全般的に座り作業をしている</t>
  </si>
  <si>
    <t>気楽に相談しながら前向きに取り組める職場環境を整えている。</t>
  </si>
  <si>
    <t>G・S・I</t>
  </si>
  <si>
    <t>0776-23-3235</t>
  </si>
  <si>
    <t>0776-23-3027</t>
  </si>
  <si>
    <t>goshima@gsi-a.co.jp</t>
  </si>
  <si>
    <t>株式会社つばさ</t>
  </si>
  <si>
    <t>福井市高柳1丁目203　カーサ・リブレ</t>
  </si>
  <si>
    <t>0776-43-9916</t>
  </si>
  <si>
    <t>0776-43-9917</t>
  </si>
  <si>
    <t>info@tsubasa.fukui.jp</t>
  </si>
  <si>
    <t>https://info0423168.wixsite.com/tsubasa</t>
  </si>
  <si>
    <t>土日祝(年間休日120日)</t>
  </si>
  <si>
    <t>2,000円/月(利用率80％の場合会社負担)</t>
  </si>
  <si>
    <t>バス停　藤島園　徒歩7分　　　　卸売市場前　徒歩8分</t>
  </si>
  <si>
    <t>200円/食（400円の所半分会社負担）</t>
  </si>
  <si>
    <t>0776-43-9320</t>
  </si>
  <si>
    <t>0776-43-9370</t>
  </si>
  <si>
    <t>土日　年末年始（12/29～1/3）</t>
  </si>
  <si>
    <t>ワークハウス</t>
  </si>
  <si>
    <t>0776-50-7461</t>
  </si>
  <si>
    <t>workhouse811@gmail.com</t>
  </si>
  <si>
    <t>無</t>
  </si>
  <si>
    <t>セルプうらら</t>
  </si>
  <si>
    <t>0776-43-1750</t>
  </si>
  <si>
    <t>0776-43-1751</t>
  </si>
  <si>
    <t>urara@e-selp.or.jp</t>
  </si>
  <si>
    <t>C&amp;Cサービス</t>
  </si>
  <si>
    <t>cocoro5800@gmail.com</t>
  </si>
  <si>
    <t>ラートハウス</t>
  </si>
  <si>
    <t>福井市大手2丁目8番10号</t>
  </si>
  <si>
    <t>m15070606＠hartrand．jp</t>
  </si>
  <si>
    <t>身体５％　知的６１％　精神３４％</t>
  </si>
  <si>
    <t>ＡＭ9時～PM7時</t>
  </si>
  <si>
    <t>AM8時～PM9時</t>
  </si>
  <si>
    <t>AM0時～PM11時59分</t>
  </si>
  <si>
    <t>飲食店等の運営・接客;物販</t>
  </si>
  <si>
    <t>福井市中央１－２－１ハピリン２F</t>
  </si>
  <si>
    <t>福井市西谷２－６０１</t>
  </si>
  <si>
    <t>シフト制</t>
  </si>
  <si>
    <t>ｒ５　１００％　　　ｒ４　１００％</t>
  </si>
  <si>
    <t>984</t>
  </si>
  <si>
    <t>交通費1／2or1／4の支給</t>
  </si>
  <si>
    <t>定年なし</t>
  </si>
  <si>
    <t>一部あり</t>
  </si>
  <si>
    <t>駐車場は無料</t>
  </si>
  <si>
    <t>福井駅3分</t>
  </si>
  <si>
    <t>建物段差;障害者トイレ;洋式トイレ;自動玄関ドア;聴覚障がい者受け入れ実績;視覚障がい者受け入れ実績</t>
  </si>
  <si>
    <t>令和5年　1人　　令和4年2人</t>
  </si>
  <si>
    <t>定期に研修実施</t>
  </si>
  <si>
    <t>各店舗にての就労支援</t>
  </si>
  <si>
    <t>各店舗作業においての就労支援</t>
  </si>
  <si>
    <t>各利用者の方にあった作業の見極めと熟練度のUP</t>
  </si>
  <si>
    <t>JOBTORE PLUS</t>
  </si>
  <si>
    <t>(0776)88-0610</t>
  </si>
  <si>
    <t>(0776)88-0611</t>
  </si>
  <si>
    <t>jobtore@wallss.net</t>
  </si>
  <si>
    <t>http://walless.net</t>
  </si>
  <si>
    <t>エイティーンス物流加工株式会社</t>
  </si>
  <si>
    <t>福井市栄町11番地</t>
  </si>
  <si>
    <t>0776-97-5418</t>
  </si>
  <si>
    <t>0776-97-6418</t>
  </si>
  <si>
    <t>morita@18th-group.com</t>
  </si>
  <si>
    <t>福井市三留町72-10</t>
  </si>
  <si>
    <t>鯖江市川去町32-2-1</t>
  </si>
  <si>
    <t>日及び祝　土曜日は会社カレンダーにより（年間休日96日）</t>
  </si>
  <si>
    <t>通勤手当　距離数により</t>
  </si>
  <si>
    <t>最寄り駅　森田駅より徒歩5分</t>
  </si>
  <si>
    <t>洋式トイレ;障害者トイレ</t>
  </si>
  <si>
    <t>うめのき</t>
  </si>
  <si>
    <t>福井市篠尾町82字谷山68番地</t>
  </si>
  <si>
    <t>0776-41-3523</t>
  </si>
  <si>
    <t>0776-41-3526</t>
  </si>
  <si>
    <t>umenoki@mx5.fctv.ne.jp</t>
  </si>
  <si>
    <t>https://nijino-kai.jp/</t>
  </si>
  <si>
    <t>知的</t>
  </si>
  <si>
    <t>建物段差;障害者トイレ;洋式トイレ;建物内車椅子スペース;階段手すり</t>
  </si>
  <si>
    <t>就労支援事業所　cycle</t>
  </si>
  <si>
    <t>0776-50-7689</t>
  </si>
  <si>
    <t>0776-50-7691</t>
  </si>
  <si>
    <t>建物段差;洋式トイレ</t>
  </si>
  <si>
    <t>わーくonここね</t>
  </si>
  <si>
    <t>0776-32-6775</t>
  </si>
  <si>
    <t>0776-32-6776</t>
  </si>
  <si>
    <t>ネクストステップ</t>
  </si>
  <si>
    <t>0776-50-2967</t>
  </si>
  <si>
    <t>0776-50-2928</t>
  </si>
  <si>
    <t>next.step.wada@gmail.com</t>
  </si>
  <si>
    <t>福井市高木中央２－４０１</t>
  </si>
  <si>
    <t>genki@kore.mitene.or.jp</t>
  </si>
  <si>
    <t>http://www.fukui-genkinoie.jp/</t>
  </si>
  <si>
    <t>身体80％、知的15％、精神5%</t>
  </si>
  <si>
    <t>(施設内：平日)9:30～15:30(休憩80分)</t>
  </si>
  <si>
    <t>製造（日用品等）;下請け作業、物品販売等</t>
  </si>
  <si>
    <t>令和5年度50％、令和4年度50％</t>
  </si>
  <si>
    <t>令和5年度：11,000円/月、 令和4年度：12,000円/月</t>
  </si>
  <si>
    <t>1回54円</t>
  </si>
  <si>
    <t>京福バス：高木中央2丁目バス停</t>
  </si>
  <si>
    <t>1色590円</t>
  </si>
  <si>
    <t>エレベーター;障害者トイレ;洋式トイレ;自動玄関ドア</t>
  </si>
  <si>
    <t>バザー、入所式、成人式、クリスマス会、職員実践発表会等</t>
  </si>
  <si>
    <t>重心児者（医療的ケア含む）が多数利用している</t>
  </si>
  <si>
    <t>事業所名</t>
    <rPh sb="0" eb="3">
      <t>ジギョウショ</t>
    </rPh>
    <rPh sb="3" eb="4">
      <t>メイ</t>
    </rPh>
    <phoneticPr fontId="1"/>
  </si>
  <si>
    <t>住所</t>
    <rPh sb="0" eb="2">
      <t>ジュウショ</t>
    </rPh>
    <phoneticPr fontId="1"/>
  </si>
  <si>
    <t>メールアドレス</t>
    <phoneticPr fontId="1"/>
  </si>
  <si>
    <t>電話番号</t>
    <rPh sb="0" eb="2">
      <t>デンワ</t>
    </rPh>
    <rPh sb="2" eb="4">
      <t>バンゴウ</t>
    </rPh>
    <phoneticPr fontId="1"/>
  </si>
  <si>
    <t>FAX</t>
    <phoneticPr fontId="1"/>
  </si>
  <si>
    <t>障がい種別</t>
    <rPh sb="0" eb="1">
      <t>ショウ</t>
    </rPh>
    <rPh sb="3" eb="5">
      <t>シュベツ</t>
    </rPh>
    <phoneticPr fontId="1"/>
  </si>
  <si>
    <t>利用者比率</t>
    <rPh sb="0" eb="3">
      <t>リヨウシャ</t>
    </rPh>
    <rPh sb="3" eb="5">
      <t>ヒリツ</t>
    </rPh>
    <phoneticPr fontId="1"/>
  </si>
  <si>
    <t>サービス提供時間</t>
    <rPh sb="4" eb="6">
      <t>テイキョウ</t>
    </rPh>
    <rPh sb="6" eb="8">
      <t>ジカン</t>
    </rPh>
    <phoneticPr fontId="1"/>
  </si>
  <si>
    <t>休日</t>
    <rPh sb="0" eb="2">
      <t>キュウジツ</t>
    </rPh>
    <phoneticPr fontId="1"/>
  </si>
  <si>
    <t>サービス提供時間</t>
    <phoneticPr fontId="1"/>
  </si>
  <si>
    <t>サービス提供時間②</t>
    <rPh sb="4" eb="8">
      <t>テイキョウジカン</t>
    </rPh>
    <phoneticPr fontId="1"/>
  </si>
  <si>
    <t>サービス提供時間③</t>
    <rPh sb="4" eb="8">
      <t>テイキョウジカン</t>
    </rPh>
    <phoneticPr fontId="1"/>
  </si>
  <si>
    <t>サービス提供時間④</t>
    <rPh sb="4" eb="8">
      <t>テイキョウジカン</t>
    </rPh>
    <phoneticPr fontId="1"/>
  </si>
  <si>
    <t>作業内容</t>
    <rPh sb="0" eb="4">
      <t>サギョウナイヨウ</t>
    </rPh>
    <phoneticPr fontId="1"/>
  </si>
  <si>
    <t>施設外就労</t>
    <rPh sb="0" eb="3">
      <t>シセツガイ</t>
    </rPh>
    <rPh sb="3" eb="5">
      <t>シュウロウ</t>
    </rPh>
    <phoneticPr fontId="1"/>
  </si>
  <si>
    <t>施設外就労先住所①</t>
    <rPh sb="0" eb="3">
      <t>シセツガイ</t>
    </rPh>
    <rPh sb="3" eb="5">
      <t>シュウロウ</t>
    </rPh>
    <rPh sb="5" eb="6">
      <t>サキ</t>
    </rPh>
    <rPh sb="6" eb="8">
      <t>ジュウショ</t>
    </rPh>
    <phoneticPr fontId="1"/>
  </si>
  <si>
    <t>在宅就労</t>
    <rPh sb="0" eb="4">
      <t>ザイタクシュウロウ</t>
    </rPh>
    <phoneticPr fontId="1"/>
  </si>
  <si>
    <t>在宅就労の内容</t>
    <rPh sb="0" eb="4">
      <t>ザイタクシュウロウ</t>
    </rPh>
    <rPh sb="5" eb="7">
      <t>ナイヨウ</t>
    </rPh>
    <phoneticPr fontId="1"/>
  </si>
  <si>
    <t>有給取得率</t>
    <rPh sb="0" eb="5">
      <t>ユウキュウシュトクリツ</t>
    </rPh>
    <phoneticPr fontId="1"/>
  </si>
  <si>
    <t>賃金（A型）</t>
    <rPh sb="0" eb="2">
      <t>チンギン</t>
    </rPh>
    <rPh sb="4" eb="5">
      <t>ガタ</t>
    </rPh>
    <phoneticPr fontId="1"/>
  </si>
  <si>
    <t>工賃（B型）</t>
    <rPh sb="0" eb="2">
      <t>コウチン</t>
    </rPh>
    <rPh sb="4" eb="5">
      <t>ガタ</t>
    </rPh>
    <phoneticPr fontId="1"/>
  </si>
  <si>
    <t>諸手当</t>
    <rPh sb="0" eb="3">
      <t>ショテアテ</t>
    </rPh>
    <phoneticPr fontId="1"/>
  </si>
  <si>
    <t>定年</t>
    <rPh sb="0" eb="2">
      <t>テイネン</t>
    </rPh>
    <phoneticPr fontId="1"/>
  </si>
  <si>
    <t>送迎</t>
    <rPh sb="0" eb="2">
      <t>ソウゲイ</t>
    </rPh>
    <phoneticPr fontId="1"/>
  </si>
  <si>
    <t>駐車場</t>
    <rPh sb="0" eb="3">
      <t>チュウシャジョウ</t>
    </rPh>
    <phoneticPr fontId="1"/>
  </si>
  <si>
    <t>アクセス</t>
    <phoneticPr fontId="1"/>
  </si>
  <si>
    <t>食事提供</t>
    <rPh sb="0" eb="2">
      <t>ショクジ</t>
    </rPh>
    <rPh sb="2" eb="4">
      <t>テイキョウ</t>
    </rPh>
    <phoneticPr fontId="1"/>
  </si>
  <si>
    <t>バリアフリー設備等</t>
    <rPh sb="6" eb="8">
      <t>セツビ</t>
    </rPh>
    <rPh sb="8" eb="9">
      <t>トウ</t>
    </rPh>
    <phoneticPr fontId="1"/>
  </si>
  <si>
    <t>一般就労移行実績</t>
    <rPh sb="0" eb="4">
      <t>イッパンシュウロウ</t>
    </rPh>
    <rPh sb="4" eb="8">
      <t>イコウジッセキ</t>
    </rPh>
    <phoneticPr fontId="1"/>
  </si>
  <si>
    <t>行事・研修等</t>
    <rPh sb="0" eb="2">
      <t>ギョウジ</t>
    </rPh>
    <rPh sb="3" eb="5">
      <t>ケンシュウ</t>
    </rPh>
    <rPh sb="5" eb="6">
      <t>トウ</t>
    </rPh>
    <phoneticPr fontId="1"/>
  </si>
  <si>
    <t>サービス内容</t>
    <rPh sb="4" eb="6">
      <t>ナイヨウ</t>
    </rPh>
    <phoneticPr fontId="1"/>
  </si>
  <si>
    <t>基本情報</t>
    <rPh sb="0" eb="4">
      <t>キホンジョウホウ</t>
    </rPh>
    <phoneticPr fontId="1"/>
  </si>
  <si>
    <t>就労系多機能型事業所 なないろ</t>
    <phoneticPr fontId="1"/>
  </si>
  <si>
    <t>いろは</t>
    <phoneticPr fontId="1"/>
  </si>
  <si>
    <t>一般社団法人タクティクス福井　　タクティクス福井　福井南営業所</t>
    <phoneticPr fontId="1"/>
  </si>
  <si>
    <t>施設外就労先住所②</t>
    <rPh sb="0" eb="3">
      <t>シセツガイ</t>
    </rPh>
    <rPh sb="3" eb="5">
      <t>シュウロウ</t>
    </rPh>
    <rPh sb="5" eb="6">
      <t>サキ</t>
    </rPh>
    <rPh sb="6" eb="8">
      <t>ジュウショ</t>
    </rPh>
    <phoneticPr fontId="1"/>
  </si>
  <si>
    <t>その他特徴</t>
    <rPh sb="2" eb="3">
      <t>タ</t>
    </rPh>
    <rPh sb="3" eb="5">
      <t>トクチョウ</t>
    </rPh>
    <phoneticPr fontId="1"/>
  </si>
  <si>
    <t>番号</t>
    <phoneticPr fontId="1"/>
  </si>
  <si>
    <t>手づくり工房　コスモス</t>
  </si>
  <si>
    <t>福井市田尻栃谷町３８－４６－５</t>
  </si>
  <si>
    <t>akebonoen.kosumosu@piano.ocn.ne.jp</t>
  </si>
  <si>
    <t>http://www.akebonoen.jp</t>
  </si>
  <si>
    <t>9:00 ～　16:00</t>
  </si>
  <si>
    <t>日、一部　土・祝（あけぼの園年間スケジュールによる）</t>
  </si>
  <si>
    <t>31，247円/月（一時金含む）R5年度</t>
  </si>
  <si>
    <t>あり　1台</t>
  </si>
  <si>
    <t>あり　250円/食（備考）食事提供体制加算適用対象者</t>
  </si>
  <si>
    <t>令和5年度　０名、令和4年度　０名</t>
  </si>
  <si>
    <t>誕生会、忘年会、新年会、20歳を祝う会、マナー講座及び衛生講習会</t>
  </si>
  <si>
    <t>就労支援センターあおい</t>
  </si>
  <si>
    <t>福井市川合鷲塚町12字長田6番1</t>
  </si>
  <si>
    <t>0776-55-3110</t>
  </si>
  <si>
    <t>0776-55-3111</t>
  </si>
  <si>
    <t>info@aoi-welfare.org</t>
  </si>
  <si>
    <t>http://www.aoi-welfare.org</t>
  </si>
  <si>
    <t>製造（食品・弁当等）;リサイクル事業;軽作業</t>
  </si>
  <si>
    <t>福井市川合鷲塚町</t>
  </si>
  <si>
    <t>日曜、祝日、第１、３、５土曜日</t>
  </si>
  <si>
    <t>エレベーター;建物段差;障害者トイレ;洋式トイレ;建物内車椅子スペース;階段手すり;自動玄関ドア</t>
  </si>
  <si>
    <t>お花見ドライブ、ランチ会、クリスマス会、ボウリング大会 etc.</t>
  </si>
  <si>
    <t>パン工房、リサイクル、多種類の軽作業など多くの作業の中から、利用者様の適正や特性に配慮した作業を提供します。</t>
  </si>
  <si>
    <t>kiraku@coast.ocn.ne.jp</t>
  </si>
  <si>
    <t>(施設内：平日)9:00~15:00(休憩60分)</t>
  </si>
  <si>
    <t>福井市河水町５－１－１</t>
  </si>
  <si>
    <t>akebonoen52@miracle.ocn.ne.jp</t>
  </si>
  <si>
    <t>http://ｗｗｗ.akebonoen.jp</t>
  </si>
  <si>
    <t>身体 0％、知的 100％、精神 0%</t>
  </si>
  <si>
    <t>製造（食品・弁当等）;農業・園芸;木工、額縁製造</t>
  </si>
  <si>
    <t>日、一部土、祝（あけぼの園年間スケジュールによる）</t>
  </si>
  <si>
    <t>あり：福井市、坂井市、鯖江市、永平寺町</t>
  </si>
  <si>
    <t>京福バス　岡保・花野谷線　岡保小学校前下車　徒歩10分</t>
  </si>
  <si>
    <t>あり　250円/食(備考)食事提供体制加算適用対象者</t>
  </si>
  <si>
    <t>エレベーター;建物段差;障害者トイレ;洋式トイレ;建物内車椅子スペース;階段手すり;自動玄関ドア;聴覚障がい者受け入れ実績;視覚障がい者受け入れ実績</t>
  </si>
  <si>
    <t>誕生会・忘年会・新年会・20歳を祝う会・マナー講座及び衛生講習会</t>
  </si>
  <si>
    <t>げんきの家就労継続支援Ｂ型事業所</t>
    <rPh sb="4" eb="5">
      <t>イエ</t>
    </rPh>
    <phoneticPr fontId="1"/>
  </si>
  <si>
    <t>番号</t>
    <rPh sb="0" eb="2">
      <t>バンゴウ</t>
    </rPh>
    <phoneticPr fontId="1"/>
  </si>
  <si>
    <t>多機能型事業所プラス</t>
    <phoneticPr fontId="1"/>
  </si>
  <si>
    <t>ワークあけぼの</t>
    <phoneticPr fontId="1"/>
  </si>
  <si>
    <t>ホープあけぼの</t>
  </si>
  <si>
    <t>知的;身体;精神</t>
  </si>
  <si>
    <t>身体3％、知的94％、精神3%</t>
  </si>
  <si>
    <t>農業・園芸;製造（食品・弁当等）;木工、額縁製造</t>
  </si>
  <si>
    <t>令和5年度：35、997円/月</t>
  </si>
  <si>
    <t>あり　福井市、坂井市、鯖江市、永平寺町</t>
  </si>
  <si>
    <t>エレベーター;建物段差;障害者トイレ;洋式トイレ;建物内車椅子スペース;階段手すり;自動玄関ドア;聴覚障がい者受け入れ実績</t>
  </si>
  <si>
    <t>誕生会、忘年会、新年会、20歳を祝う会、地域交流、マナー講座及び衛生講習会</t>
  </si>
  <si>
    <t>ハイムあけぼの</t>
  </si>
  <si>
    <t>就労継続支援A型事業所team ixi</t>
  </si>
  <si>
    <t>info@team-ixi.com</t>
  </si>
  <si>
    <t>福井県福井市菅谷2丁目7－5</t>
    <phoneticPr fontId="1"/>
  </si>
  <si>
    <t>就労サポート　ライフプラス</t>
    <phoneticPr fontId="1"/>
  </si>
  <si>
    <t>身体的に重度な方や、生活面でのサポートが必要な方向けのB型事業所。自宅までの送迎、排泄介助、入浴、衣類の交換など、生活面でのサポートもお任せください。アットホームな雰囲気です。</t>
    <phoneticPr fontId="1"/>
  </si>
  <si>
    <t>・身体を動かし作業する野菜袋詰めは、生活リズムが整いやすく、ステップアップしやすい環境です。
・身体的に重度な方や、生活面でのサポートが必要な方向けのB型事業所
自宅までの送迎、排泄介助、入浴、衣類の交換など、生活面でのサポートもお任せください。アットホームな雰囲気です</t>
    <phoneticPr fontId="1"/>
  </si>
  <si>
    <t>施設内就労（クリーニングたたみ、タオル検品、箱折）※座り仕事中心
施設外就労①（野菜の袋詰め、梱包、ラベル貼り）※立ち仕事、座り仕事あり
施設外就労②（味噌汁作り、メニュー考案、洗濯たたみ、清掃）※身体的介助可能</t>
    <phoneticPr fontId="1"/>
  </si>
  <si>
    <t>施設内就労（衣類たたみ検品、タオル検品、箱折）※座り仕事中心
施設外就労①（野菜の袋詰め、梱包、ラベル貼り）※立ち仕事、座り仕事あり
施設外就労②（味噌汁作り、メニュー考案、洗濯たたみ、清掃）※身体的介助可能</t>
    <phoneticPr fontId="1"/>
  </si>
  <si>
    <t>ホームページURL</t>
    <phoneticPr fontId="1"/>
  </si>
  <si>
    <t>ホームページＵＲＬ</t>
    <phoneticPr fontId="1"/>
  </si>
  <si>
    <t>福井県福井市江端町21-4</t>
  </si>
  <si>
    <t>0776-39-0577</t>
  </si>
  <si>
    <t>0776-39-0588</t>
  </si>
  <si>
    <t>next.0701@woody.ocn.ne.jp</t>
  </si>
  <si>
    <t>(施設内：平日)09:00~14:15(休憩60分)</t>
  </si>
  <si>
    <t>(施設内：土曜日)09:00~12:15(休憩15分)</t>
  </si>
  <si>
    <t>情報処理・ＩＴ;部品加工・組立;製造（日用品等）;製造（食品・弁当等）;</t>
  </si>
  <si>
    <t>令和6年度100％、令和5年度100％</t>
  </si>
  <si>
    <t>令和7年度：時給1053円</t>
  </si>
  <si>
    <t>2000円/月</t>
  </si>
  <si>
    <t>${江端駅}ー${ベル}：${5}</t>
  </si>
  <si>
    <t>令和6年度2名、令和5年度1名</t>
  </si>
  <si>
    <t>福井市江端町13-43</t>
  </si>
  <si>
    <t>0776-97-5399</t>
  </si>
  <si>
    <t>0776-97-5398</t>
  </si>
  <si>
    <t>身体17.9％、知的14.3％、精神75.0%</t>
  </si>
  <si>
    <t>9:00~17:00(休憩60分）</t>
  </si>
  <si>
    <t>9:00～14:00(休憩60分）</t>
  </si>
  <si>
    <t>13:00～17:00</t>
  </si>
  <si>
    <t>郵便物の封入・仕分・発送作業;軽作業;</t>
  </si>
  <si>
    <t>福井市江守中町12-1</t>
  </si>
  <si>
    <t>土日・祝日・夏季休暇・年末年始</t>
  </si>
  <si>
    <t>令和6年度22.9％、令和5年度19.5％</t>
  </si>
  <si>
    <t>1053円</t>
  </si>
  <si>
    <t>福武線　本社：ベル前駅　徒歩5分　SRC：清明駅　徒歩3分</t>
  </si>
  <si>
    <t>希望があれば配食サービス利用可</t>
  </si>
  <si>
    <t>建物段差;洋式トイレ;自動玄関ドア;聴覚障がい者受け入れ実績;視覚障がい者受け入れ実績;</t>
  </si>
  <si>
    <t>令和6年度０名、令和5年度1名</t>
  </si>
  <si>
    <t>福井市和田東1-2323</t>
  </si>
  <si>
    <t>0776-60-0025</t>
  </si>
  <si>
    <t>0776-60-0030</t>
  </si>
  <si>
    <t>(施設外：平日)09:30~15:30(休憩60分)</t>
  </si>
  <si>
    <t>(施設外：土祝)09:30~15:30(休憩60分)</t>
  </si>
  <si>
    <t>令和6年度50.9％、令和5年度50.9％</t>
  </si>
  <si>
    <t>令和6年度0名</t>
  </si>
  <si>
    <t>身体2％、知的58％、精神38％、意見書2％</t>
  </si>
  <si>
    <t>（平日）9：00～16：00</t>
  </si>
  <si>
    <t>（土曜日）9：00～12：00</t>
  </si>
  <si>
    <t>施設外就労は施設外先の就業時間となります</t>
  </si>
  <si>
    <t>製造（日用品等）;郵便物の封入・仕分・発送作業</t>
  </si>
  <si>
    <t>令和7年度　時給984円　令和7年10月8日～　時給1053円</t>
  </si>
  <si>
    <t>1食450円</t>
  </si>
  <si>
    <t>身体0％、知的66％、精神33%</t>
  </si>
  <si>
    <t>(施設内：)8:30~14:30(休憩45分)</t>
  </si>
  <si>
    <t>食材容器洗浄;清掃・クリーニング;</t>
  </si>
  <si>
    <t>月８日休みシフト（年間休日96日）</t>
  </si>
  <si>
    <t>令和6年度69.2％、令和5年度65.6％</t>
  </si>
  <si>
    <t>令和7年度：時給1057円</t>
  </si>
  <si>
    <t>安全衛生活動手当：3000円/月、通勤手当上限7100円/月</t>
  </si>
  <si>
    <t>無料駐車場有り</t>
  </si>
  <si>
    <t>福井鉄道 清明駅から徒歩９分</t>
  </si>
  <si>
    <t>280円/食(土日は無し)</t>
  </si>
  <si>
    <t>令和6年度0名、令和5年度0名</t>
  </si>
  <si>
    <t>クリーニング：空調服あり。　食材容器洗浄：スポットクーラー有り。事業所周辺にはアルビス、ダイソー、セブンイレブン、ローソンあり。</t>
  </si>
  <si>
    <t>決められたルールを守れるように本人に合わせて支援します。</t>
  </si>
  <si>
    <t>１年中、毎日同じルーティーンです。決まった作業が得意な方、是非ご検討ください。</t>
  </si>
  <si>
    <t>福井市問屋1丁目113番地</t>
  </si>
  <si>
    <t>身体０％　知的１００％　精神０％</t>
  </si>
  <si>
    <t>平日８：３０～１５：５０　(休憩８０分)</t>
  </si>
  <si>
    <t>平日１０：００～１７：２０　(休憩８０分)</t>
  </si>
  <si>
    <t>指定介護老人福祉施設　永平寺ハウス　吉田郡永平寺町けやき台８１３－１</t>
  </si>
  <si>
    <t>介護老人保健施設　九頭竜長生苑　福井市寺前町２－２－２</t>
  </si>
  <si>
    <t>日、祝日、第２第４土曜日(年間休日１０５)</t>
  </si>
  <si>
    <t>令和６年度　８６％　令和５年度　８１％</t>
  </si>
  <si>
    <t>令和７年度　時給１０５３円　　月給１３６，８９０円</t>
  </si>
  <si>
    <t>長期勤続手当　約５，０００円/月　　交通費　キロ１５円</t>
  </si>
  <si>
    <t>有り　</t>
  </si>
  <si>
    <t>最寄りの駅　問屋口　福井駅から約１５分</t>
  </si>
  <si>
    <t>令和６年度　０名</t>
  </si>
  <si>
    <t>親睦旅行有　　令和６年度　あわらグランディア芳泉にて一泊</t>
  </si>
  <si>
    <t>施設外就労が主となります。
高齢者施設の日常清掃や公園等屋外の清掃業務となります。</t>
  </si>
  <si>
    <t>施設外就労を通じて社会での自立を目指しています。清掃業務において専門知識を培い地域に貢献できる人材として支援しています。</t>
  </si>
  <si>
    <t>福井市新保町10字26番地</t>
  </si>
  <si>
    <t>tanimura-13217@fukuicoop.or.jp</t>
  </si>
  <si>
    <t>https://www.fukui.coop/honobono-hearts/</t>
  </si>
  <si>
    <t>身体5％、知的42％、精神53%</t>
  </si>
  <si>
    <t>(施設外：平日・祝）　配送センターAM7：00～14：00(休憩60分)</t>
  </si>
  <si>
    <t>(施設外：平日・祝）　配送センターPM12：30～19：30(休憩60分)</t>
  </si>
  <si>
    <t>(施設外：月～水・土・日）　農産加工センターAM8：00～15：00(休憩60分)、</t>
  </si>
  <si>
    <t>生活用品仕分け業務、農産品加工業務;</t>
  </si>
  <si>
    <t>配送センター　土日(年間休日106日)、農産加工センター　木金(年間休日105日)</t>
  </si>
  <si>
    <t>令和6年度59％、令和5年度69％</t>
  </si>
  <si>
    <t>令和7年度：時給1,053円</t>
  </si>
  <si>
    <t>1,000円/月</t>
  </si>
  <si>
    <t>えち鉄(追分駅)から徒歩7分</t>
  </si>
  <si>
    <t>220～260円(食事提供加算ありの場合)</t>
  </si>
  <si>
    <t>洋式トイレ;自動玄関ドア;</t>
  </si>
  <si>
    <t>令和6年度20名、令和5年度3名</t>
  </si>
  <si>
    <t>福井市中央2丁目9-1</t>
  </si>
  <si>
    <t>happiness0401@outlook.jp</t>
  </si>
  <si>
    <t>https://www.wingrow-work.jp</t>
  </si>
  <si>
    <t>身体0％　知的57％　精神43％</t>
  </si>
  <si>
    <t>施設内：平日9：00～14：15　（休憩75分）</t>
  </si>
  <si>
    <t>施設外：平日)9：00～14：15(休憩60分)　</t>
  </si>
  <si>
    <t>製造（日用品等）;</t>
  </si>
  <si>
    <t>（企業名：三興プラッテック㈱）　福井市円成寺11-2</t>
  </si>
  <si>
    <t>（企業名：㈱丸仁）　福井市花堂2-29-5</t>
  </si>
  <si>
    <t>(年間休日96日)</t>
  </si>
  <si>
    <t>令和6年度60％、令和5年度60％</t>
  </si>
  <si>
    <t>{職務手当}：年1回の評価による</t>
  </si>
  <si>
    <t>{福井駅}所要時間8分</t>
  </si>
  <si>
    <t>130円/1食</t>
  </si>
  <si>
    <t>階段手すり;聴覚障がい者受け入れ実績;視覚障がい者受け入れ実績;</t>
  </si>
  <si>
    <t>令和6年度4名、令和5年度1名</t>
  </si>
  <si>
    <t>初詣、懇親会、各種研修（就労、金銭管理、自分の体を知る、研修）</t>
  </si>
  <si>
    <t>一般就労へのサポートを積極的に行てます。</t>
  </si>
  <si>
    <t>自立したい、働くことへの自信をつけたいなど、それぞれの希望に向けて支援しています。</t>
  </si>
  <si>
    <t>それぞれのニーズに合った仕事の提供を考えて支援しています。</t>
  </si>
  <si>
    <t>福井市町屋２丁目56-5</t>
  </si>
  <si>
    <t>身体11％、知的11％、精神78％</t>
  </si>
  <si>
    <t>施設内：平日9：55～15：10（休憩75分）　</t>
  </si>
  <si>
    <t>施設外：就労先による</t>
  </si>
  <si>
    <t>農業・園芸;製造（食品・弁当等）;食品加工;部品加工・組立;飲食店等の運営・接客;倉庫内作業;</t>
  </si>
  <si>
    <t>（企業名：JA福井県）福井市河増町9-10-1</t>
  </si>
  <si>
    <t>（企業名：LCコープ）福井市新保町10-26</t>
  </si>
  <si>
    <t>土日及び祝日、夏季休暇、年末年始休暇（年間休日１２４日）</t>
  </si>
  <si>
    <t>令和</t>
  </si>
  <si>
    <t>令和７年度：時給1053円</t>
  </si>
  <si>
    <t>報奨金1000～3000円</t>
  </si>
  <si>
    <t>えちぜん鉄道まつもと町屋駅：徒歩5分</t>
  </si>
  <si>
    <t>200円/食（おかずのみ130円）</t>
  </si>
  <si>
    <t>建物段差;洋式トイレ;階段手すり;</t>
  </si>
  <si>
    <t>令和6年度0名、令和5年度3名</t>
  </si>
  <si>
    <t>福井市中心部に立地し、公共交通機関のアクセスも良好です。</t>
  </si>
  <si>
    <t>複数の業種から「ここで働きたい」と思える仕事を選べます。本人の得意なことを伸ばす支援に取り組んでいます。</t>
  </si>
  <si>
    <t>希望により一般企業への就職支援を実施していますが、施設での作業においてもそれぞれ専門職と言える人材育成に力を入れています。</t>
  </si>
  <si>
    <t>福井市文京２丁目１１－４</t>
  </si>
  <si>
    <t>精神１００％</t>
  </si>
  <si>
    <t>(施設内・施設外：平日、土曜日)８:３０~１７:３０(休憩６０分)</t>
  </si>
  <si>
    <t>農業・園芸;清掃・クリーニング;飲食店等の運営・接客;</t>
  </si>
  <si>
    <t>(企業名：公益財団法人松原病院)福井市文京２－９－１</t>
  </si>
  <si>
    <t>事業所が指定する曜日及び日、祝(年間休日１２４日)</t>
  </si>
  <si>
    <t>令和6年度６１％、令和5年度５０％</t>
  </si>
  <si>
    <t>${手当}：０円/月</t>
  </si>
  <si>
    <t>６０歳</t>
  </si>
  <si>
    <t>${送迎範囲　福井市、坂井市}</t>
  </si>
  <si>
    <t>１０００円/月(${条件等})</t>
  </si>
  <si>
    <t>${えつぜん鉄道田原町駅}：${所要時間徒歩５分}</t>
  </si>
  <si>
    <t>２００円/食(${備考})</t>
  </si>
  <si>
    <t>洋式トイレ;障害者トイレ;建物段差;階段手すり;自動玄関ドア;</t>
  </si>
  <si>
    <t>令和6年度２名、令和5年度５名</t>
  </si>
  <si>
    <t>障害者権利擁護、虐待防止研修
福祉サービス苦情解決機能強化研修
自動床洗浄機作業研修
ピアサポート研修</t>
  </si>
  <si>
    <t>病院清掃作業、病院売店・喫茶内作業、農作業（椎茸菌床ハウス栽培、ハウス野菜栽培）等個々の特性に合わせて就労先が選択できます。</t>
  </si>
  <si>
    <t>福井市江端町２０－１－３</t>
  </si>
  <si>
    <t>https://rokujyokoseikai.jp</t>
  </si>
  <si>
    <t>身体０％、知的１８％、精神８２％</t>
  </si>
  <si>
    <t>8:30-15:15(休憩45分)</t>
  </si>
  <si>
    <t>9:00-16:00(休憩60分)</t>
  </si>
  <si>
    <t>9:30-16:30(休憩60分)</t>
  </si>
  <si>
    <t>10:15-17:00(休憩45分)</t>
  </si>
  <si>
    <t>清掃・クリーニング;食器類洗浄作業、介護補助(ﾍﾞｯﾄﾞﾒｲｸ等);</t>
  </si>
  <si>
    <t>(いなほリハビリサポートセンター)福井市江端町２０－２４</t>
  </si>
  <si>
    <t>週休2日(年間休日105日)</t>
  </si>
  <si>
    <t>令和6年度36.9%、令和5年度38.9％</t>
  </si>
  <si>
    <t>年末年始手当：1000円/日</t>
  </si>
  <si>
    <t>なし(ただし無期労働契約に転換した者は適用)</t>
  </si>
  <si>
    <t>法人が定める各停留所まで送迎</t>
  </si>
  <si>
    <t>江端駅：5分</t>
  </si>
  <si>
    <t>100円/食(キャンセル実費450円)</t>
  </si>
  <si>
    <t>エレベーター;障害者トイレ;洋式トイレ;階段手すり;自動玄関ドア;</t>
  </si>
  <si>
    <t>令和6年度1名、令和5年度1名</t>
  </si>
  <si>
    <t>・就職セミナー
・一般就労した先輩社員との座談会
・各種作業の研修
・クリスマス会</t>
  </si>
  <si>
    <t>就労支援、生活相談、健康管理、行事・レクリエーション活動等の支援、ステップアップ支援を
行っています。</t>
  </si>
  <si>
    <t>えばた工房では「見つけてみよう！自分らしい働き方」を大切にしています。
個々の特性やニーズに沿った就労訓練を行っています。
年間を通した行事の他に、作業研修や就職セミナーも開催しており、関係機関と連携し、一般就職に向けて就職活動をサポートしていきます。</t>
  </si>
  <si>
    <t>福井県福井市高柳1丁目1302</t>
  </si>
  <si>
    <t>身体0％、知的18％、精神82%</t>
  </si>
  <si>
    <t>(施設内：平日)9:00~14:00(休憩60分)</t>
  </si>
  <si>
    <t>(施設外：平日)9:00~15:00(休憩60分)</t>
  </si>
  <si>
    <t>福祉用具の洗浄・消毒</t>
  </si>
  <si>
    <t>(企業名：ベストアグリフーズ)坂井市春江町定重2-11-1</t>
  </si>
  <si>
    <t>原則として毎週日曜日、祝日、会社カレンダーで休日と定めた土曜日(年間休日96日)</t>
  </si>
  <si>
    <t>無料駐車場(30台)</t>
  </si>
  <si>
    <t>京福バス36 番 卸売市場前 徒歩6分/38番 藤島園前 徒歩10分/39番 県民せいきょう前 徒歩3分</t>
  </si>
  <si>
    <t>200円/食(${食事提供加算対象外の方は390円/食})</t>
  </si>
  <si>
    <t>令和6年度3名、令和5年度2名</t>
  </si>
  <si>
    <t>当社は2015年創立の高齢者・障害者向け福祉事業を営む会社です。福井市と坂井市で複数の障がい者就労支援事業所を展開しています。利用者一人ひとりの特性に合わせ、一人ひとりにあった無理ないお仕事を提供します。また一般企業への就労移行の実績が非常に高く、今までのノウハウを生かして一人ひとりの希望する就労に向けて適切なサポートを行っていきます。</t>
  </si>
  <si>
    <t>①福祉用具の洗浄・消毒作業
②野菜の皮むき・下処理加工（施設外就労）
③その他軽作業、配送等</t>
  </si>
  <si>
    <t>レクリエーション等の行事はありません。
作業能力向上のための研修を不定期で開催し、技術力の向上・習得を行っています。
ぜひ見学にお越しください。</t>
  </si>
  <si>
    <t>福井市菅谷2丁目10－16</t>
  </si>
  <si>
    <t>精神;身体;知的</t>
  </si>
  <si>
    <t>身体37.5％；知的12.5％；精神50％</t>
  </si>
  <si>
    <t>情報処理・ＩＴ</t>
  </si>
  <si>
    <t>施設内作業と同じ
バックオフィス（給与計算、記帳、申請書等データ作成）または業務管理</t>
  </si>
  <si>
    <t>土及び祝（年間休日123日）</t>
  </si>
  <si>
    <t>令和6年度92％、令和5年度90％</t>
  </si>
  <si>
    <t>令和6年度：時給1,297円</t>
  </si>
  <si>
    <t>${交通費上限}：5,000円/月,${資格手当}：25～1,350円/日,${皆勤手当}：100円/日,${在宅勤務手当}：50円/日</t>
  </si>
  <si>
    <t>65歳（制度要件により延長可）</t>
  </si>
  <si>
    <t>障害者トイレ;洋式トイレ;階段手すり</t>
  </si>
  <si>
    <t>令和6年度0名、令和5年度2名</t>
  </si>
  <si>
    <t>ひとり1台のPC＋サブモニタ、office365アカウント＋フルのMSoffice、MicrosoftTeams（ファイル共有、チャット、Web会議など）マインドマップ、業務用生成AI活用</t>
  </si>
  <si>
    <t>一般就労するだけなら十分可能なものの、専門的な業務スキルを持っているにもかかわらず活かせる場がない方を対象に、活躍できる場を提供しています。1日6時間以上の雇用で社会保険完備。キャリアアップにより職員と同待遇の給与、年2回の賞与支給、企業型確定拠出年金への加入が見込めます。</t>
  </si>
  <si>
    <t>障がい者雇用やオープンでは携わることの難しい、資格や専門性を活かした業務に携われることが魅力です。実務経験や資格があるのに障がい等が理由でマッチングしなくなった方が、力を発揮して働くことができます。未経験の方は、同事業所の就労継続支援B型で実務補助から始めることもできます。</t>
  </si>
  <si>
    <t>福井市大手1丁目1－17</t>
  </si>
  <si>
    <t>https://gsi-a.co.jp</t>
  </si>
  <si>
    <t>(施設内：平日)10:00~16:00(休憩90分)　(施設外：平日)10:00~16:00(休憩90分)</t>
  </si>
  <si>
    <t>部品加工・組立;郵便物の封入・仕分・発送作業;</t>
  </si>
  <si>
    <t>3500円/月</t>
  </si>
  <si>
    <t>施設内120～230円/食　施設外290円/食</t>
  </si>
  <si>
    <t>洋式トイレ;階段手すり;聴覚障がい者受け入れ実績;</t>
  </si>
  <si>
    <t>自由参加BBQ、年越しそば振る舞い</t>
  </si>
  <si>
    <t>基本的に座り作業です</t>
  </si>
  <si>
    <t>作業を通して、仕事をするために必要な技能の取得、あいさつや礼儀の習得などを支援します。</t>
  </si>
  <si>
    <t>福井駅、京福バス、えちぜん鉄道などが近く便利です。</t>
  </si>
  <si>
    <t>福井市舞屋町2-22-2</t>
  </si>
  <si>
    <t>0776-58-3833</t>
  </si>
  <si>
    <t>0776-58-2278</t>
  </si>
  <si>
    <t>身体8％、知的38％、精神54％</t>
  </si>
  <si>
    <t>(施設内：平日・土日・祝)8：30~13：00(休憩5分)</t>
  </si>
  <si>
    <t>(施設内：平日・土日・祝)13：00~17：30(休憩5分)</t>
  </si>
  <si>
    <t>製造（食品・弁当等）;</t>
  </si>
  <si>
    <t>月－８日</t>
  </si>
  <si>
    <t>令和7年度175%</t>
  </si>
  <si>
    <t>984円→1053円</t>
  </si>
  <si>
    <t>舞屋町バス停：徒歩1分</t>
  </si>
  <si>
    <t>400円</t>
  </si>
  <si>
    <t>昼食をかねたレクリエーション</t>
  </si>
  <si>
    <t>特性に合わせた作業分担が出来る環境</t>
  </si>
  <si>
    <t>得意、不得意を考慮しできることをして頂く。
挑戦したいことがあれば職員がサポートする。</t>
  </si>
  <si>
    <t xml:space="preserve">個人のノルマはありませんが時間までに完成させなければいけなく、チームワークがよく助け合って作業をしています。
</t>
  </si>
  <si>
    <t>福井県福井市照手４丁目１２-１</t>
  </si>
  <si>
    <t>0776-58-3258</t>
  </si>
  <si>
    <t>0776-58-3259</t>
  </si>
  <si>
    <t>info_yoridokoro@homarenoie-group.com</t>
  </si>
  <si>
    <t>身体6％、知的１２％、精神８２%</t>
  </si>
  <si>
    <t>(施設内：平日)10:00~15:30(休憩６０分)</t>
  </si>
  <si>
    <t>清掃・クリーニング;商品の検品・梱包・出荷準備・簡単なパソコンの入力作業;</t>
  </si>
  <si>
    <t>企業名：株式会社LVL　　福井県福井市順化2丁目21-4　加賀ビル２階</t>
  </si>
  <si>
    <t>土日及び祝、お盆、年末年始(会社カレンダーによる年間休日１１８日)</t>
  </si>
  <si>
    <t>令和6年度０％、令和5年度０％</t>
  </si>
  <si>
    <t>令和7年度：時給９８４円　令和７年１０月８日～時給１０５３円</t>
  </si>
  <si>
    <t>皆勤手当あり</t>
  </si>
  <si>
    <t>駐車場は事業所敷地内にあります</t>
  </si>
  <si>
    <t>{福井駅}ー{スマイルバス照手４丁目停留所}：{約１５分程}</t>
  </si>
  <si>
    <t>２００円/食(副食のみ９０円)</t>
  </si>
  <si>
    <t>令和6年度０名、令和5年度０名</t>
  </si>
  <si>
    <t>レクレーション</t>
  </si>
  <si>
    <t>足羽川の堤防が近くにあり照手の静かな住宅街に位置しています。
作業場も明るくきれいな環境です。</t>
  </si>
  <si>
    <t>個人の疾患や特性を理解し声かけや傾聴に努め、社会人としてのスキルやマナーを身につけながら成長を見守り、一般就労に就くことができるように支援を行っています。</t>
  </si>
  <si>
    <t>笑顔が多く明るい事業所です。どんな事でも話がしやすい、相談しやすい職場環境づくりを職員全員が心がけ利用者様に寄り添っています。</t>
  </si>
  <si>
    <t>福井市今市町17-11</t>
  </si>
  <si>
    <t>0776-43-3212</t>
  </si>
  <si>
    <t>0776-43-3213</t>
  </si>
  <si>
    <t>yu-fukui@shioso.co.jp</t>
  </si>
  <si>
    <t>平日（月～金）9:00~15:00(休憩90分）</t>
  </si>
  <si>
    <t>ー</t>
  </si>
  <si>
    <t>製造（食品・弁当等）;食品加工;</t>
  </si>
  <si>
    <t>土・日・祝・年末年始</t>
  </si>
  <si>
    <t>時給1053円</t>
  </si>
  <si>
    <t>皆勤手当：3000円　通勤手当：上限5000円（2キロ以上）</t>
  </si>
  <si>
    <t>最寄り駅</t>
  </si>
  <si>
    <t>最寄り駅　福武線（浅水駅）</t>
  </si>
  <si>
    <t>300円/食</t>
  </si>
  <si>
    <t>ミックスナッツの袋詰め、干し芋の製造</t>
  </si>
  <si>
    <t>比較的、簡単な作業内容で誰でも取り組みやすいです</t>
  </si>
  <si>
    <t>よりどころ</t>
  </si>
  <si>
    <t>株式会社　悠　福井事業所</t>
  </si>
  <si>
    <t>ﾋﾞﾙｸﾘｰﾆﾝｸﾞ技能士など業務に必要な資格取得に関して全額補助があります。(実績あり)
清掃業は体力を使う業務である為、健康維持にもつながっています。
夏場や雨天時でも屋外で作業をする場合もあり、大変な時もありますが、成し遂げた達成感が味わえます。清掃は人から感謝されるお仕事です。</t>
    <phoneticPr fontId="1"/>
  </si>
  <si>
    <t>小鯛の笹付けに使用する、小鯛の骨抜き、バットに身を並べる作業</t>
  </si>
  <si>
    <t>${福井駅}ー${市場前停}：${20分}</t>
  </si>
  <si>
    <t>100円/食(${備考})</t>
  </si>
  <si>
    <t>建物段差;洋式トイレ;階段手すり;聴覚障がい者受け入れ実績</t>
  </si>
  <si>
    <t>令和5年度3名、令和6年度0名</t>
    <phoneticPr fontId="1"/>
  </si>
  <si>
    <t>忘年会　新年会</t>
  </si>
  <si>
    <t>聴覚障がい者が在籍しています
一人で黙々と行う作業です</t>
  </si>
  <si>
    <t>０９：３０～１１：３０　作業
１１：３０～１２：３０　休憩
１２：３０～１５：３０　作業</t>
  </si>
  <si>
    <t>手話や筆談でのやり取り可能
知的障害のある方でも、ゆっくり丁寧にサポートしています
一人で黙々と行う作業になるため、チームプレイや連携は必要ありません</t>
  </si>
  <si>
    <t>(企業名：グループホームおーるわん)福井市江端町30-60-2</t>
    <phoneticPr fontId="1"/>
  </si>
  <si>
    <t>福井市新保町１６‐３‐２</t>
  </si>
  <si>
    <t>https://www.koushifukushikai.jp</t>
  </si>
  <si>
    <t>身体8％、知的8%、精神84％</t>
  </si>
  <si>
    <t>平日9:00～15:00（休憩1.25時間）</t>
  </si>
  <si>
    <t>土曜日（不定期）9:00～13:00（休憩1時間）</t>
  </si>
  <si>
    <t>郵便物の封入・仕分・発送作業;下請けの軽作業（検品、ラベル貼り、袋詰めなど）;</t>
  </si>
  <si>
    <t>年間休日97日</t>
  </si>
  <si>
    <t>令和6年度18,969円、令和5年度18,986円</t>
  </si>
  <si>
    <t>福井市北東</t>
  </si>
  <si>
    <t>越前新保駅：徒歩5～10分</t>
  </si>
  <si>
    <t>50円/食</t>
  </si>
  <si>
    <t>食事会
クリスマス会など</t>
  </si>
  <si>
    <t>隣にグループホームやコンビニがある。</t>
  </si>
  <si>
    <t>座り作業がメインで本人に合わせて負担のない作業を提供している。
作業時間や作業日は本人の要望に合わせて提供している。</t>
  </si>
  <si>
    <t xml:space="preserve">お気軽に要望に合わせて利用ができます。
見学や作業体験も行っています。
</t>
  </si>
  <si>
    <t>虹の会福祉作業所</t>
    <rPh sb="0" eb="1">
      <t>ニジ</t>
    </rPh>
    <rPh sb="2" eb="3">
      <t>カイ</t>
    </rPh>
    <rPh sb="3" eb="5">
      <t>フクシ</t>
    </rPh>
    <rPh sb="5" eb="8">
      <t>サギョウショ</t>
    </rPh>
    <phoneticPr fontId="1"/>
  </si>
  <si>
    <t>就労支援センターきらく</t>
    <phoneticPr fontId="1"/>
  </si>
  <si>
    <t>ANELLA　CAFÉ　福井店</t>
    <rPh sb="12" eb="15">
      <t>フクイテン</t>
    </rPh>
    <phoneticPr fontId="3"/>
  </si>
  <si>
    <t>ネクステクノアトリエ</t>
  </si>
  <si>
    <t>にじいろ日和</t>
    <rPh sb="4" eb="6">
      <t>ビヨリ</t>
    </rPh>
    <phoneticPr fontId="3"/>
  </si>
  <si>
    <t>アース福井</t>
    <rPh sb="3" eb="5">
      <t>フクイ</t>
    </rPh>
    <phoneticPr fontId="3"/>
  </si>
  <si>
    <t>MOKURI.E</t>
  </si>
  <si>
    <t>スマイルベース</t>
  </si>
  <si>
    <t>福井市今市町58-10-1河原ビル</t>
  </si>
  <si>
    <t>0776-50-3856</t>
  </si>
  <si>
    <t>0776-50-3857</t>
  </si>
  <si>
    <t>mondo10162007@gmail.com</t>
  </si>
  <si>
    <t>https://hukusiservice.video-c.jp/</t>
  </si>
  <si>
    <t>身体6％、知的6％、精神88%</t>
  </si>
  <si>
    <t>(施設内：平日)10:00~15:00(休憩60分)　※施設外や土日の場合は適宜変更してください。</t>
  </si>
  <si>
    <t>ふれあいカフェ;</t>
  </si>
  <si>
    <t>令和7年度：11,000円/月　　令和7年5月開所のため</t>
  </si>
  <si>
    <t>${皆勤手当}：1000～5000円/月</t>
  </si>
  <si>
    <t>${福井から鯖江}</t>
  </si>
  <si>
    <t>0円/月(${条件等})</t>
  </si>
  <si>
    <t>${清明駅}ー${バス停}：${徒歩4分}</t>
  </si>
  <si>
    <t>月に1回行事を行っている
クリスマス会、ハロウィンパーティ等</t>
  </si>
  <si>
    <t xml:space="preserve">犬猫に囲まれた環境
主に犬猫のお世話、いぬねこグッズの作成を行っている
</t>
  </si>
  <si>
    <t>作業の見守り、指導、精神的支援、生活相談</t>
  </si>
  <si>
    <t>犬猫と共に過ごしながら作業を行う場です。
愛犬との利用も可能
スタッフ、利用者も動物好きが集まる場です</t>
  </si>
  <si>
    <t>福井県福井市下森田新町525</t>
  </si>
  <si>
    <t>0776-58-2090</t>
  </si>
  <si>
    <t>0776-58-2091</t>
  </si>
  <si>
    <t>nextechno.atelier@gmail.com</t>
  </si>
  <si>
    <t>身体;精神;知的</t>
  </si>
  <si>
    <t>身体14％、知的9％、精神77%</t>
  </si>
  <si>
    <t>①(施設内：平日)9:00~11:00(休憩00分)②(施設内：平日)13:00~15:00(休憩00分)(通所の場合)</t>
  </si>
  <si>
    <t>①(施設内：平日)9:00~12:00(休憩00分)②(施設内：平日)13:00~15:00(休憩00分)(在宅の場合 作業は1時間)</t>
  </si>
  <si>
    <t>(従たる事業所：平日)9:30~14:30(休憩60分)(最大4時間)</t>
  </si>
  <si>
    <t>製造（日用品等）;清掃・クリーニング;情報処理・ＩＴ;部品加工・組立</t>
  </si>
  <si>
    <t>製造、部品組み立て</t>
  </si>
  <si>
    <t>原則として毎週日曜日、祝日、会社営業カレンダーで休日と定めた土曜日(年間休日96日)</t>
  </si>
  <si>
    <t>施設内：無料駐車場約5台　従たる事業所：無料駐車場約15台</t>
  </si>
  <si>
    <t>施設内：ハピラインふくい線 森田駅から徒歩5分　従たる事業所：ハピラインふくい線 春江駅から徒歩16分</t>
  </si>
  <si>
    <t>200円/食(${食事提供加算外の方は390円/食})</t>
  </si>
  <si>
    <t>建物段差;洋式トイレ;建物内車椅子スペース;廊下手すり、玄関スロープ</t>
  </si>
  <si>
    <t>当社は2015年創立の高齢者・障害者向け福祉事業を営む会社です。福井市と坂井市で複数の障がい者就労支援事業所を展開しています。1日15分から、週2日から利用できます。高時給短時間勤務スタイルで、一人ひとりの特性に合わせた無理のないお仕事を提供しています。また一般企業への就労移行の実績が非常に高く、今までのノウハウを生かして一人ひとりの希望する就労に向けて適切なサポートを行っていきます。</t>
  </si>
  <si>
    <t>福井市江端町6-14-2</t>
  </si>
  <si>
    <t>Info@package -s.jp</t>
  </si>
  <si>
    <t>身体1％、知的30％、精神69%</t>
  </si>
  <si>
    <t>軽作業</t>
  </si>
  <si>
    <t>日曜日、祝</t>
  </si>
  <si>
    <t>500</t>
  </si>
  <si>
    <t>片道20分くらいまで</t>
  </si>
  <si>
    <t>江端駅</t>
  </si>
  <si>
    <t>1食250円</t>
  </si>
  <si>
    <t>障害者トイレ;洋式トイレ;建物内車椅子スペース;</t>
  </si>
  <si>
    <t>クリスマス会、避難訓練など</t>
  </si>
  <si>
    <t>事業所は、ログハウスです、</t>
  </si>
  <si>
    <t>作業内容の説明、手順をわかりやすく見える化している
作業中の声かけ
相談しやすい環境つくり</t>
  </si>
  <si>
    <t>アットホームな事業所で、個性を大事にしています。</t>
  </si>
  <si>
    <t>福井市中央3丁目4-14ヴィラブエナヴィスタ3階</t>
  </si>
  <si>
    <t>0776-89-1702</t>
  </si>
  <si>
    <t>0776-89-1703</t>
  </si>
  <si>
    <t>earth.fukui000@gmail.com</t>
  </si>
  <si>
    <t>https://earth-nagoya.com</t>
  </si>
  <si>
    <t>身体20％、知的40％、精神40%</t>
  </si>
  <si>
    <t>情報処理・ＩＴ;郵便物の封入・仕分・発送作業;部品加工・組立;</t>
  </si>
  <si>
    <t>土日及び祝(年間休日125日)</t>
  </si>
  <si>
    <t>74,480円/月（20日間利用）</t>
  </si>
  <si>
    <t>あり（福井駅）</t>
  </si>
  <si>
    <t>福井駅から徒歩12分</t>
  </si>
  <si>
    <t>エレベーター;洋式トイレ;</t>
  </si>
  <si>
    <t xml:space="preserve">令和7年12月にオープンしたばかりの事業所です。
</t>
  </si>
  <si>
    <t>日々の作業のサポート
一般就労に向けてのサポート
生活面での困りごとなどを聞き取り、解決に向けてのサポート</t>
  </si>
  <si>
    <t>福井市上東郷町12-4</t>
  </si>
  <si>
    <t>0776-87-0400</t>
  </si>
  <si>
    <t>0776-87-0404</t>
  </si>
  <si>
    <t>mokuri.e@mizuguchi-wood.co.jp</t>
  </si>
  <si>
    <t>https://mizuguchi-wood.co.jp</t>
  </si>
  <si>
    <t>身体0％、知的0％、精神100%</t>
  </si>
  <si>
    <t>(施設内：平日)9：30~15：30(休憩合計80分)</t>
  </si>
  <si>
    <t>土日イベント出店あり</t>
  </si>
  <si>
    <t>部品加工・組立;木工品の作成、商品開発;</t>
  </si>
  <si>
    <t>土日祝（その他会社のカレンダー）</t>
  </si>
  <si>
    <t>事業所より片道３０分程度圏内、最寄り駅・福井駅等までの送迎も可能、応相談</t>
  </si>
  <si>
    <t>JR足羽駅から徒歩１５分</t>
  </si>
  <si>
    <t>200円/食（食事提供体制非該当の方は実費550円）</t>
  </si>
  <si>
    <t>季節ごとの行事を開催予定、定期的な研修</t>
  </si>
  <si>
    <t xml:space="preserve">周辺は田んぼに囲まれており、静かな環境です。
</t>
  </si>
  <si>
    <t>木材を使った商品開発や木工品の作成、販売
自社炭製品の販促
その他受託した作業、イベントへの参加など</t>
  </si>
  <si>
    <t>福井県福井市下森田町7-16　H2ビル1F</t>
  </si>
  <si>
    <t>0776-50-3633</t>
  </si>
  <si>
    <t>0776-50-3634</t>
  </si>
  <si>
    <t>info@g-session.co.jp</t>
  </si>
  <si>
    <t>https://g-session.co.jp/</t>
  </si>
  <si>
    <t>身体0％、知的0％、精神0%</t>
  </si>
  <si>
    <t>(施設内：平日)9:30~15:30(休憩60分)※施設外も同様　（施設内：土曜）9:30~15:30(休憩60分)※祝日がある週のみ</t>
  </si>
  <si>
    <t>(施設内：平日)9:30~12:00(休憩5分)</t>
  </si>
  <si>
    <t>(施設内：平日)13:00~15:30(休憩5分)</t>
  </si>
  <si>
    <t>印刷;製造（日用品等）;</t>
  </si>
  <si>
    <t>福井市高木中央３丁目５０１</t>
  </si>
  <si>
    <t>福井市八重巻町308番地 レインボービルⅡ 2F</t>
  </si>
  <si>
    <t>贈答品の飾作成</t>
  </si>
  <si>
    <t>土及び祝(年間休日114日)</t>
  </si>
  <si>
    <t>新設の為、データなし</t>
  </si>
  <si>
    <t>皆勤手当：200～1000円/月　通勤手当：～5,000円/月</t>
  </si>
  <si>
    <t>{森田駅}</t>
  </si>
  <si>
    <t>{森田駅}ー{六才橋}：{徒歩8分}ー{徒歩3分}</t>
  </si>
  <si>
    <t>100円/食</t>
  </si>
  <si>
    <t>年賀会、BBQ</t>
  </si>
  <si>
    <t xml:space="preserve">・衣類のプリント加工関連業務
・青果梱包
・贈答品飾作成
を行っていきます。
</t>
  </si>
  <si>
    <t>色々なお仕事がありますし新設したての施設ですので、一度見学しに来ていただけると幸いです。
弊社の運営事業所も他にあるためA型やB型、一般就労など様々な働き方が提供できるかと思います。
雰囲気や仕事内容を実際に見ていただいたりできますのでお気軽にお問い合わせください。</t>
    <phoneticPr fontId="1"/>
  </si>
  <si>
    <t>出来たばかりの事業所です
「地域」「人」「環境」に貢献できる新しいスタイルの事業所を目指しています
ものづくりを通して自分らしくいられる場所を一緒に作りませんか</t>
    <phoneticPr fontId="1"/>
  </si>
  <si>
    <t>利用者様お一人お一人の目標の実現に向けて支援を行っています。
B型事業所から一般就労へのステップアップにも力を入れていきます。</t>
    <phoneticPr fontId="1"/>
  </si>
  <si>
    <t>＜在宅＞
「在宅＝一人」ではなく、離れていても繋がっています。
就労時間は基本は1時間ですが15分から、週に1回からの在宅就労が可能です。(要相談)
まずはご自宅でのお仕事から一歩踏み出したい方、対人にご不安がある方、生活リズムを整えたい方などご連絡お待ちしています。
＜ＰＣ＞
最新の技術、能力を身に着けられます。
整備された環境で、またご自身のペースで無理なく集中して作業に取り組めます。
技術を持つ事で一般就労に繋がりやすく、即戦力として強みになります。
＜コンパス＞
広い作業エリアでそれぞれの作業に専念することができます。
作業内容が明確で分かりやすく、自分のペースでのびのびと取り組めると好評です。
「不器用だ」と仰る方も業務を通して自然とスムーズにこなせるようになっています。
出来るか出来ないかではなく、やってみたいかどうか。ゆっくりと自分のペースで成長していきたいと思っている方、歓迎です。</t>
    <phoneticPr fontId="1"/>
  </si>
  <si>
    <t>身体0％、知的76％、精神23%</t>
    <phoneticPr fontId="1"/>
  </si>
  <si>
    <t>令和6年度：42,072円/月、 令和5年度：42,153円/月</t>
  </si>
  <si>
    <t>利用者様一人ひとりのペースに合わせたスケジュールを組み、やりがいや達成感を感じていただけるよう日々支援しています。
店舗として、あすわの木（福井県立図書館内カフェ）を展開しています。</t>
  </si>
  <si>
    <t>福井県福井市米松2丁目6-28</t>
  </si>
  <si>
    <t>0776-88-0246</t>
  </si>
  <si>
    <t>0776-50-2537</t>
  </si>
  <si>
    <t>(施設内：平日)09:30~16:00(休憩60分)</t>
  </si>
  <si>
    <t>農業・園芸;キッチン雑貨、ノベルティグッズの検品、ラベル貼り、封入、梱包、荷物の運搬等;</t>
  </si>
  <si>
    <t>（ジャストコーポレーション）福井市殿下46-3</t>
  </si>
  <si>
    <t>土及び祝日(年間休日96日)　</t>
  </si>
  <si>
    <t>令和6年度：13,243円/月、 令和5年度：12,641円/月</t>
  </si>
  <si>
    <t>福井駅東口、ショッピングシティーベルのミスタードーナッツ前、足羽福祉会グループホーム{送迎範囲}</t>
  </si>
  <si>
    <t>500円/食(食事提供加算対象の方は自己負担195円{備考})</t>
  </si>
  <si>
    <t>障害者トイレ;洋式トイレ;階段手すり;自動玄関ドア;視覚障がい者受け入れ実績;建物内車椅子スペース;建物段差;</t>
  </si>
  <si>
    <t>社会参加活動、社会奉仕（清掃）活動、研修旅行、自治会等</t>
  </si>
  <si>
    <t>企業からの委託作業（内職等の軽作業、施設外就労における荷物の運搬、軽作業等）
農耕（露地栽培、ハウス栽培、キノコの菌床栽培、有機堆肥製造）収穫物の販売等</t>
  </si>
  <si>
    <t>複数ある取引様からの受注作業や、独自に展開している農耕作業それぞれ、屋内外に作業環境があるという強みを生かし、障がいによって企業に雇用されることが困難な方々に就労の機会を提供し、生産活動に関する知識やスキルの習得、意欲向上を目指します。</t>
  </si>
  <si>
    <t>企業からの委託作業（事業所内、施設外就労）や、農耕（育苗、栽培、収穫、販売）有機堆肥製造等、作業種類が多く、作業環境も屋内外と複数あるため、利用者様の希望、強み、障がい特性を考慮した選択がしやすく、個々に合わせた達成感や成功体験を積み上げやすい環境となっています。</t>
  </si>
  <si>
    <t>精神</t>
  </si>
  <si>
    <t>平日)9:30~15:30(昼休憩90分、AMPM10分ずつ休憩あり)</t>
  </si>
  <si>
    <t>農業・園芸;製造（日用品等）;清掃・クリーニング;郵便物の封入・仕分・発送作業</t>
  </si>
  <si>
    <t>（公益財団法人松原病院）福井市文京2丁目9-1</t>
  </si>
  <si>
    <t>（こころファーム）福井市今泉町2-5-1</t>
  </si>
  <si>
    <t>土日祝日(年間休日121日)</t>
  </si>
  <si>
    <t>令和6年度：22,874円/月、 令和5年度：23,578円/月</t>
  </si>
  <si>
    <t>福井市内、丸岡・春江方面、福井市清水町方面</t>
  </si>
  <si>
    <t>０円/月（松原病院駐車場内の指定場所）</t>
  </si>
  <si>
    <t>（田原町駅）徒歩10分、京福バス（市立図書館前）徒歩4分、すまいるバス北ルート（護国神社前）徒歩4分</t>
  </si>
  <si>
    <t>230円/食（食事提供加算対象者）</t>
  </si>
  <si>
    <t>2回/年のレクリエーション活動を実施。外出したり、施設内でのイベントを開催。</t>
  </si>
  <si>
    <t>市立図書館、藤島高校近くにあり、比較的公共交通機関が充実した地区である。作業場内は明るく、静養室完備（男女別部屋）。</t>
  </si>
  <si>
    <t>座って行う内職作業や体を動かす衣類のクリーニングや野菜作業等様々な作業を、お一人ずつの目標に合わせて提供します。また、作業内容のステップアップに伴い時給もアップするので、働くことの楽しさややりがいを持って通所できるように支援します。</t>
  </si>
  <si>
    <t>1日1時間、1週間1日の通所からでも始められます。見学・体験はいつでもできますので、お気軽にお問い合わせください。</t>
  </si>
  <si>
    <t>身体7％、知的64％、精神29%</t>
  </si>
  <si>
    <t>平日　8:30～15:30</t>
  </si>
  <si>
    <t>第2、4土曜日　8:30～13:00</t>
  </si>
  <si>
    <t>令和6年度　21,308円/月,令和5年度　21,518円/月</t>
    <phoneticPr fontId="1"/>
  </si>
  <si>
    <t>福井市、坂井市、</t>
    <phoneticPr fontId="1"/>
  </si>
  <si>
    <t>420円／食（食事提供体制加算対象者　110円／食）</t>
  </si>
  <si>
    <t>福井市松本１丁目２－１９</t>
  </si>
  <si>
    <t>s-matsumoto@rokujyokoseikai.jp</t>
  </si>
  <si>
    <t>http://rokujyokoseikai.jp</t>
  </si>
  <si>
    <t>身体５％、知的２３％、精神７２％</t>
  </si>
  <si>
    <t>9:00-12:00(休憩30分)</t>
  </si>
  <si>
    <t>9:00-15:00(休憩120分)</t>
  </si>
  <si>
    <t>8:30-14:30(休憩60分)</t>
  </si>
  <si>
    <t>12:15-17:00(休憩60分)</t>
  </si>
  <si>
    <t>清掃・クリーニング;郵便物の封入・仕分・発送作業;内職、介護補助、食器洗浄、洗車;</t>
  </si>
  <si>
    <t>(よつばリハビリサポートセンター)福井市四ツ井１－１３－２３</t>
  </si>
  <si>
    <t>令和6年度：36,630円/月、令和5年度：30,314円/月</t>
  </si>
  <si>
    <t>年末年始手当：500円/日　皆勤手当：3000円/月　ｵｰﾙﾏｲﾃｨ手当：50円　施設外手当：100円/日</t>
  </si>
  <si>
    <t>福井口駅：1分</t>
  </si>
  <si>
    <t>0円/食(食事提供体制加算対象者は無料)</t>
  </si>
  <si>
    <t>・食事会
・クリスマス会
・やわらぎ甲子園(各種作業技能選手権)
・防犯講習会</t>
  </si>
  <si>
    <t>作業内容や時間は、体調など自分のペースに合わせてご利用できます。
働く練習をしたい、通所することで規則正しい生活リズムを身につけたい方などが利用されています。</t>
  </si>
  <si>
    <t>就労支援、生活相談、健康管理、行事・レクリエーション活動の支援、ステップアップ支援を
行っています。</t>
  </si>
  <si>
    <t>作業の種類が豊富にあります。
出来ることを増やし、自信につながるようサポートしていきます。
随時、見学・体験を受け付けていますので、お気軽にお問合せください。</t>
  </si>
  <si>
    <t>平日8:30～16:30</t>
  </si>
  <si>
    <t>建築資材加工、プラスチック用品組立梱包、タオル畳み</t>
  </si>
  <si>
    <t>日曜・祝日・指定の土曜・年末年始(12/29～1/3）</t>
  </si>
  <si>
    <t>令和6年度　13,040円/月</t>
  </si>
  <si>
    <t>福井運動公園周辺　福井駅周辺　永平寺周辺</t>
  </si>
  <si>
    <t>あり(無料）</t>
  </si>
  <si>
    <t>京福バス大野線　福井駅停乗車⇒成願寺口停下車(所要時間23分)　徒歩5分</t>
  </si>
  <si>
    <t>500円/食（食事提供加算期間中は無料)</t>
  </si>
  <si>
    <t>年間6回ほど、年度によって内容は変更あり</t>
  </si>
  <si>
    <t>自然に囲まれたのどかな環境、作業スペースは広い</t>
  </si>
  <si>
    <t>就労支援、生活相談、健康管理、行事・レクリエーション活動などを提供</t>
  </si>
  <si>
    <t>元気に楽しく！</t>
  </si>
  <si>
    <t>福井市島寺町92-15</t>
  </si>
  <si>
    <t>0776-98-4090</t>
  </si>
  <si>
    <t>0776-98-4091</t>
  </si>
  <si>
    <t>https://kouenkai.c-net.or.jp/</t>
  </si>
  <si>
    <t>施設内：土は隔週　8:30～16:10(休けい70分)</t>
  </si>
  <si>
    <t>0</t>
  </si>
  <si>
    <t>清掃・クリーニング;部品加工・組立;郵便物の封入・仕分・発送作業;セットアップ作業(箱詰め、シール貼り等);</t>
  </si>
  <si>
    <t>年末年始休暇および祝日、法人指定の休日、土曜は隔週</t>
  </si>
  <si>
    <t>福井市内一円(応相談)　越前町～鯖江市～越前市(応相談)</t>
  </si>
  <si>
    <t>あり(1台0円／月)</t>
  </si>
  <si>
    <t>京福バス：福井駅ーC・ネットふくい　約25分</t>
  </si>
  <si>
    <t>270円／食(備考)　食事提供加算対象者</t>
  </si>
  <si>
    <t>洋式トイレ;建物内車椅子スペース;車イス移動者車あり;</t>
  </si>
  <si>
    <t>初もうで、お花見会、クリスマス会など</t>
  </si>
  <si>
    <t>見学随時受付中です！気になった方はお気軽にお電話ください。</t>
  </si>
  <si>
    <t>令和6年度0名、令和5年度0名</t>
    <rPh sb="8" eb="10">
      <t>レイワ</t>
    </rPh>
    <phoneticPr fontId="1"/>
  </si>
  <si>
    <t>令和6年度：27,545円/月、令和5年度：27,498円/月</t>
    <phoneticPr fontId="1"/>
  </si>
  <si>
    <t>障害者就労支援事業所　夢つづきの家</t>
    <phoneticPr fontId="1"/>
  </si>
  <si>
    <t>身体30％、知的20％、精神50%</t>
  </si>
  <si>
    <t>(施設内：平日)9:00~16:00(休憩60分)</t>
  </si>
  <si>
    <t>製造（日用品等）;部品加工・組立;リサイクル事業;清掃・クリーニング;郵便物の封入・仕分・発送作業;</t>
  </si>
  <si>
    <t>令和6年度：35,152円/月、 令和5年度：31,714円/月</t>
  </si>
  <si>
    <t>福井市（応相談）</t>
  </si>
  <si>
    <t>0円/月（台数制限あり）</t>
  </si>
  <si>
    <t>250円/食、おかずのみ90円/食　（食事提供体制加算対象の方）</t>
  </si>
  <si>
    <t>障害者トイレ;洋式トイレ;建物内車椅子スペース;階段手すり;自動玄関ドア;聴覚障がい者受け入れ実績;視覚障がい者受け入れ実績;</t>
  </si>
  <si>
    <t>レクリエーション（約1ヶ月に1回）
SST（ソーシャルスキルズトレーニング）</t>
  </si>
  <si>
    <t>多種多様な仕事の提供を行っています。所内での軽作業や所外作業も行っています。
全ての障害のある方を対象としています。</t>
  </si>
  <si>
    <t>多機能事業所として、就労移行支援サービスも行っていますので、一般就労へのステップも出来ます。
1人1人のペースに合わせた活動が出来ます。</t>
  </si>
  <si>
    <t>福井市文京５丁目２７－３２</t>
  </si>
  <si>
    <t>知的95％　身体5％</t>
  </si>
  <si>
    <t>平日：8：30～16：30（午前休憩15分、昼食休憩1時間、午後休憩15分）</t>
  </si>
  <si>
    <t>土曜：8：30～15：30</t>
  </si>
  <si>
    <t>令和６年度　11,372円</t>
  </si>
  <si>
    <t>なし。但し、特別な事情等を鑑みて事業所の判断に基づき行っている。</t>
  </si>
  <si>
    <t>えちぜん鉄道　日華化学駅前より徒歩５分</t>
  </si>
  <si>
    <t>食事提供加算がある間は無料。但し、今後の物価高騰によっては一部負担を求める場合もある。</t>
  </si>
  <si>
    <t>エレベーター;建物段差;障害者トイレ;洋式トイレ;階段手すり;自動玄関ドア;聴覚障がい者受け入れ実績;</t>
  </si>
  <si>
    <t>年間行事６回程　年度によって内容は様々</t>
  </si>
  <si>
    <t>利用者の皆さんが何か「たのしみ」を見つけられるような事業所でありたいと思います。</t>
  </si>
  <si>
    <t>職員が利用者一人一人の得意なこと不得意なことを作業を通して支援していきます。自分のペースで色んなことができるように一緒に頑張りましょう。</t>
  </si>
  <si>
    <t>のんびりたのしく</t>
  </si>
  <si>
    <t>(施設内：平日)9:00~16:00(休憩120分)　</t>
  </si>
  <si>
    <t>(施設内：土曜)9:00~11:30(休憩15分)　</t>
  </si>
  <si>
    <t>事業所営業カレンダーに基づく　年間休日116日</t>
  </si>
  <si>
    <t>令和6年度：21,000円/月、 令和5年度：21,000円/月</t>
  </si>
  <si>
    <t>JR福井駅前{最寄り駅}ー清水プラント3{バス停}：約40分{所要時間}</t>
  </si>
  <si>
    <t>525円/食</t>
  </si>
  <si>
    <t>エレベーター;障害者トイレ;洋式トイレ;自動玄関ドア;</t>
  </si>
  <si>
    <t>レクリエーション大会(BBQ)、夏まつり、村まつり、忘年会、新年会、研修旅行など</t>
  </si>
  <si>
    <t>http://hikarinomura.jp/</t>
    <phoneticPr fontId="1"/>
  </si>
  <si>
    <t>http://www.e-selp.or.jp</t>
  </si>
  <si>
    <t>皆勤手当3,000円/月、精勤手当1,000円/月、交通費上限5,000円</t>
  </si>
  <si>
    <t>福井市松本3丁目４－４</t>
  </si>
  <si>
    <t>0776-27-0223</t>
  </si>
  <si>
    <t>0776-27-0280</t>
  </si>
  <si>
    <t>身体12%、知的48％、精神40％</t>
  </si>
  <si>
    <t>（施設内：平日)9：00~15：00(休憩60分）</t>
  </si>
  <si>
    <t>清掃・クリーニング;部品加工・組立;製造（日用品等）</t>
  </si>
  <si>
    <t>民泊最低限：福井市大手２丁目４－２８</t>
  </si>
  <si>
    <t>土曜日、日曜日（年間休日111日）</t>
  </si>
  <si>
    <t>令和６年度：31,000円/月、令和５年度：32,000円/月</t>
  </si>
  <si>
    <t>皆勤手当3000円/月、2000円/月</t>
  </si>
  <si>
    <t>${西松本}ー${電車武線}：${徒歩６分}</t>
  </si>
  <si>
    <t>150円/食</t>
  </si>
  <si>
    <t>行事　春と秋にレクリエーション</t>
  </si>
  <si>
    <t>福井市の松本通りにあり、近くには宝永小学校があります。</t>
  </si>
  <si>
    <t>利用者さんの適正に合った作業を提供しています</t>
  </si>
  <si>
    <t>アットホームな雰囲気で作業しています</t>
  </si>
  <si>
    <t>身体４％、知的１１％、精神８５％</t>
  </si>
  <si>
    <t>8:30-14:30(休憩30分)</t>
  </si>
  <si>
    <t>9:30-15:00(休憩90分)</t>
  </si>
  <si>
    <t>11:15-17:00(休憩45分)</t>
  </si>
  <si>
    <t>清掃・クリーニング;内職、介護補助、食品洗浄;</t>
  </si>
  <si>
    <t>日曜日、年始(1～3日)</t>
  </si>
  <si>
    <t>令和6年度：32,167円/月、令和5年度：32,071円/月</t>
  </si>
  <si>
    <t>年末年始手当：500円/日　皆勤手当：3000円/月</t>
  </si>
  <si>
    <t>・クリスマス会　　・カラオケ大会　　・バレンタイン　　・栄養士による栄養指導
・やわらぎ甲子園(各種作業技能選手権)　　・各種作業の研修
・夏まつり　　・その他季節のイベント等　　・就職セミナー</t>
  </si>
  <si>
    <t>主に内職作業を行っており、短時間からゆっくり始めたいという方も多数利用されています。個室スペースでの作業も可能です。また、高時給作業班もあり、一般就労を目指したい方に向けてステップアップの支援を行っています。
お花見、かき氷、食事会、クリスマス会等、年間を通して楽しい行事も多数企画しています。</t>
  </si>
  <si>
    <t>えばた工房では「見つけてみよう！自分らしい働き方」を大切にしています。自分のペースでゆっくりと作業をしたい方から、高時給で長時間作業がしたいという方に合わせ、さまざまなステップの作業班があります。年間を通した行事の他に、作業研修や就職セミナーも開催しており、就職実績もあります。
法人内の送迎に加え、利用者個々のニーズに合わせた個別送迎もあり、背伸びをせず、自分らしい作業スタイルでの利用が可能です。</t>
  </si>
  <si>
    <t>郵便物の封入・仕分・発送作業;清掃・クリーニング;部品加工・組立;製造（食品・弁当等）</t>
  </si>
  <si>
    <t>コンタクトケース組立、箱折　他</t>
  </si>
  <si>
    <t>令和6年度：30,499円/月、令和5年度：28633/月</t>
    <phoneticPr fontId="1"/>
  </si>
  <si>
    <t>令和6年度0名、令和5年度0名</t>
    <phoneticPr fontId="1"/>
  </si>
  <si>
    <t>身体10％、知的42％、精神48％</t>
  </si>
  <si>
    <t>施設内：平日10：00～15：00</t>
  </si>
  <si>
    <t>製造（食品・弁当等）;食品加工;部品加工・組立;郵便物の封入・仕分・発送作業;食品小分け業、軽作業;</t>
  </si>
  <si>
    <t>（企業名：日本AMC）福井県福井市市波町13番地8号</t>
  </si>
  <si>
    <t>土日祝日、夏季休暇、年末年始休暇（年間休日124日）</t>
  </si>
  <si>
    <t>令和6年度29,132円、令和5年度19,464円）</t>
  </si>
  <si>
    <t>報奨金500円</t>
  </si>
  <si>
    <t>髙木高柳ルート、福井駅ルート、城東ルート</t>
  </si>
  <si>
    <t>えちぜん鉄道まつもと町屋駅/徒歩5分</t>
  </si>
  <si>
    <t>主たる事業「ワークハウスらしく」、従たる事業「らしく＋」での訓練を提供しています。ご本人の訓練課程に応じた環境を提供することで、A型や一般企業への移行をサポートします。令和7年10月に開設した就労選択支援の検査器具を活用し、作業訓練以外に働く力を高める支援を受けることができます。</t>
  </si>
  <si>
    <t>従たる事業所「らしく＋」を令和7年に開設しました。A型や一般就労に向けてステップアップのために必要な訓練を提供しています。</t>
  </si>
  <si>
    <t>ご自身のペースで一歩ずつ自分らしい働き方を一緒に見つけましょう。</t>
  </si>
  <si>
    <t>福井市みのり1丁目24ｰ35</t>
  </si>
  <si>
    <t>tactics-fukui@aurora.ocn.jp</t>
  </si>
  <si>
    <t>(施設内：平日)09:50~15:10(休憩80分)</t>
  </si>
  <si>
    <t>部品加工・組立;郵便物の封入・仕分・発送作業;清掃・クリーニング;●プラスチック製品検品、作成、梱包　●メガネ検品、箱詰め　等</t>
  </si>
  <si>
    <t>土日　年末年始</t>
  </si>
  <si>
    <t>令和6年度：26000円/月、 令和5年度：26000円/月</t>
  </si>
  <si>
    <t>定めていない</t>
  </si>
  <si>
    <t>送迎あり　　要相談</t>
  </si>
  <si>
    <t>福鉄福武線　商工会議所前　徒歩5分　　　　　京福バス　みのり2丁目バス停　徒歩3分　　　　　　　　　　　　　　　　　　　　　　　　　　　　　　　　　　　　　　　　　</t>
  </si>
  <si>
    <t>あり　３３０円/食</t>
  </si>
  <si>
    <t>令和6年度１名、令和5年度１名</t>
  </si>
  <si>
    <t xml:space="preserve">イベントを月1回開催
毎月の皆勤賞の表彰
</t>
  </si>
  <si>
    <t>無料自動販売機あり
一人で黙々作業をご希望の方の個別対応可能</t>
  </si>
  <si>
    <t>就労支援、就職のための支援、相談の対応等</t>
  </si>
  <si>
    <t>将来的に就職を考えている方も考えていない方も仕事に取り組めるよう、それぞれに合わせてご支援します。
毎月楽しいイベントも企画し皆さんと一緒に楽しみつつお仕事も一緒に頑張っていきたいなと思っております。</t>
  </si>
  <si>
    <t>福井市大手２丁目８－１０　福井県水産会館１階　</t>
  </si>
  <si>
    <t>ｍ15070606＠hartrand.jp</t>
  </si>
  <si>
    <t>身体１１％　知的６６％　精神２３％</t>
  </si>
  <si>
    <t>施設内：平日9：30～15：00、＊施設外は各店舗営業時間に準ずる</t>
  </si>
  <si>
    <t>飲食店等の運営・接客</t>
  </si>
  <si>
    <t>福井県福井市中央１－２－１ハピリン２階　バーガーキングハピリン福井店　富山県富山市桜町１－１－６１マリエとやま1階　バーガーキングマリエとやま店</t>
  </si>
  <si>
    <t>福井県福井市西谷２－６０１ファミリーマートに福井西谷店　福井県福井市花堂中2丁目２００４ファミリーマート福井花堂店</t>
  </si>
  <si>
    <t>日曜日と年始（1/1～3）</t>
  </si>
  <si>
    <t>令和6年度:60429円</t>
  </si>
  <si>
    <t>通勤手当（実費の1/2～1/4）</t>
  </si>
  <si>
    <t>福井駅より徒歩3分</t>
  </si>
  <si>
    <t>障害者トイレ</t>
  </si>
  <si>
    <t>適宜</t>
  </si>
  <si>
    <t>店舗における支援が中心</t>
  </si>
  <si>
    <t>福井市灯明寺2丁目208</t>
  </si>
  <si>
    <t>a.s.kyouden@gmail.com</t>
  </si>
  <si>
    <t>身体1％　知的15％　精神84％</t>
  </si>
  <si>
    <t>施設内　平日　9：00～15：00　平日が祝日等にて事業所が休日の時は土曜日（午前中のみ）振替の時もある</t>
  </si>
  <si>
    <t>郵便物の封入・仕分・発送作業;オリジナルノベルティグッズ等の創作;</t>
  </si>
  <si>
    <t>キャラクタープレートの仕分けやオリジナルノベルティの創作の一部</t>
  </si>
  <si>
    <t>原則　土曜日・日曜日　祝日（事業所は運営するが通所可能な方のみ）年末年始（事業所カレンダーに沿う）</t>
  </si>
  <si>
    <t>令和6年度　15,300円/月</t>
  </si>
  <si>
    <t>週に５日通所の方が1ヶ月欠勤ない場合は、皆勤賞1,500円～2,000円手当します。</t>
  </si>
  <si>
    <t>本人が心身の健康低下により申し出が無い限り継続できます。</t>
  </si>
  <si>
    <t>片道25分までは送迎致します。</t>
  </si>
  <si>
    <t>事業所から徒歩2~3分のところに駐車場有りますが、その都度、ご確認ください。</t>
  </si>
  <si>
    <t>京福バス　新田塚バス停より徒歩10分～12分位（その方によって時間は前後します）</t>
  </si>
  <si>
    <t>昼食代あり（副食は外部業者　事業所で炊く温かいご飯、　味噌汁、　季節によっての1品小鉢あり</t>
  </si>
  <si>
    <t>洋式トイレ;階段手すり;視野障害の方の受け入れ実績あり;</t>
  </si>
  <si>
    <t>目指されている方は複数人いますが、現在は訓練中にて、実績はありません。</t>
  </si>
  <si>
    <t>季節行事（プチ花見、プチ夏祭り、クリスマス）、毎月スイーツデイにてケーキ提供します。1～2か月に1回、景品付ビンゴ大会を行っています。　各自の誕生日にバースデーカードをプレゼントしています。</t>
  </si>
  <si>
    <t xml:space="preserve">一般住宅地の中で、一般住宅を利用して、作業をしています。経験のある利用者さんたちが作業の進行を引っ張っており、作業を自分達の作業として捉えています。また、利用日や利用時間は当人の生活リズムを尊重して設定し、事情による変動を認めています。
</t>
  </si>
  <si>
    <t>上記サービス内容が当事業所の設立の初心であり、メッセージです。</t>
  </si>
  <si>
    <t>情報処理・ＩＴ;仕分・発送作業・ワークサンプル活用</t>
  </si>
  <si>
    <t>令和6年度：32,327円/月</t>
  </si>
  <si>
    <t>障害者トイレ;洋式トイレ;階段手すり;聴覚障がい者受け入れ実績;視覚障がい者受け入れ実績</t>
  </si>
  <si>
    <t xml:space="preserve">原則　平日9:00～15:00の利用時間のなかで、週2日間利用や半日利用など、心身の状況に応じた柔軟な利用ができます。
ひとり1台のPC、office365アカウント＋MSoffice、MicrosoftTeams（ファイル共有、チャット、Web会議など）、マインドマップ、生成AI活用、ワークサンプルによる定期評価
</t>
  </si>
  <si>
    <t xml:space="preserve">勤怠安定、医療機関と連携した健康状態の把握や助言、就労生活に係る相談等、働くための基礎力向上を支援します。利用者のニーズに合わせてマインドマップで課題を可視化して共有、フィードバックをすることで質の高いサービスを提供しています。働きながらスキルアップのための具体的な方法や手段を知ることができ、安心して課題に向き合い成長することができます。
体調に応じて柔軟な通所方法が可能で、テレワークにも対応、自分のペースで働くことができます。
</t>
  </si>
  <si>
    <t>障がい者雇用を見据えて、近接のA型・就労移行支援と協力することで、自立に向けた効果的・実践的なトレーニングを通して、具体的なキャリアアップを支援します。
ワークサンプルを活用し定期的に評価することで、自分の課題を知り目標に向かって前進することができます。
ラボット（すすまる）と一緒に楽しく仕事をしよう！</t>
  </si>
  <si>
    <t>福井市板垣５丁目１００９番地</t>
  </si>
  <si>
    <t>0776-97-5707</t>
  </si>
  <si>
    <t>https://sites.google.com/view/girafe-fukuib?usp=sharing</t>
  </si>
  <si>
    <t>製造（食品・弁当等）;飲食店等の運営・接客;情報処理・ＩＴ;</t>
  </si>
  <si>
    <t>Instagram用動画編集、チラシデザイン作成等、軽作業</t>
  </si>
  <si>
    <t>令和5年度35,000円/月。令和6年度39,000円/月</t>
  </si>
  <si>
    <t>皆勤手当等</t>
  </si>
  <si>
    <t>必要に応じて検討</t>
  </si>
  <si>
    <t>すまいるバス　南ルート板垣下車</t>
  </si>
  <si>
    <t>なし。商品半額提供あり</t>
  </si>
  <si>
    <t>令和5年度2名、令和6年度1名</t>
  </si>
  <si>
    <t>地区の夏まつりや公民館まつり、近隣高校に出店</t>
  </si>
  <si>
    <t>クレープ専門店です。ソーシャルワーカーが運営しています。一般就労に近い包摂型のB型ですが視覚的に見えるマニュアルや動画研修、支援員がいるため安心して仕事ができる。</t>
  </si>
  <si>
    <t>飲食店で実践される職業訓練です。令和８年よりピアサポートを目指す方の研修を開始しました。</t>
  </si>
  <si>
    <t>一般就労に近いため、一般就労後に困る課題を自己理解できます。また、障害福祉の過去は排除から分離でしたが、2000年以降は『統合』になり、理想は『包摂』を目指しています。当事業所は『包摂』型でノーマライゼーション社会を目指しています。自分たちが生きやすい社会を作りたいと思う方は是非一緒に活動をしていきましょう。</t>
  </si>
  <si>
    <t>身体0％、知的90％、精神10%</t>
  </si>
  <si>
    <t>(施設内)8:30~14:30(休憩45分)</t>
  </si>
  <si>
    <t>月８日休みのシフト（年間休日96日）</t>
  </si>
  <si>
    <t>令和6年度：73,625円/月、 令和5年度：69,341円/月</t>
  </si>
  <si>
    <t>安全衛生活動手当：3000円/月、創作活動手当270円/日</t>
  </si>
  <si>
    <t>福井鉄道、清明駅から徒歩９分</t>
  </si>
  <si>
    <t>280円/食（土日は無し）</t>
  </si>
  <si>
    <t>半日程度の利用から１日まで、ご本人に無理のない利用時間を設定します。</t>
  </si>
  <si>
    <t>１年中、毎日同じルーティーンです。決まった作業が得意な方、ぜひご検討ください。</t>
  </si>
  <si>
    <t>令和6年度：42,000円/月、 令和5年度：35,000円/月</t>
  </si>
  <si>
    <t>令和6年度0名、令和5年度1名</t>
  </si>
  <si>
    <t>製造（食品・弁当等）;部品加工・組立;清掃・クリーニング;郵便物の封入・仕分・発送作業</t>
  </si>
  <si>
    <t>令和6年度：34,347円/月令和5年度：36302/月</t>
    <phoneticPr fontId="1"/>
  </si>
  <si>
    <t>令和6年度0名、令和5年度１名</t>
    <rPh sb="0" eb="2">
      <t>レイワ</t>
    </rPh>
    <rPh sb="3" eb="5">
      <t>ネンド</t>
    </rPh>
    <rPh sb="6" eb="7">
      <t>メイ</t>
    </rPh>
    <phoneticPr fontId="1"/>
  </si>
  <si>
    <t>福井市加茂緑苑町411番地</t>
  </si>
  <si>
    <t>workon.cocone@gmail.com</t>
  </si>
  <si>
    <t>https://www.belle-sinfonie.co.jp</t>
  </si>
  <si>
    <t>身体14％、知的29％、精神57%</t>
  </si>
  <si>
    <t>施設内：月～土  9:30~15:00 (休憩60分)</t>
  </si>
  <si>
    <t>部品加工・組立;清掃・クリーニング;縫製</t>
  </si>
  <si>
    <t>小物制作、組立て、選別仕分け作業等</t>
  </si>
  <si>
    <t>日曜日、年末年始　(年間休日96日)　</t>
  </si>
  <si>
    <t>令和6年度：15,109円/月、 令和5年度：11,270円/月</t>
  </si>
  <si>
    <t>技能手当：500円/月</t>
  </si>
  <si>
    <t>送迎範囲：片道15分圏内（相談可）</t>
  </si>
  <si>
    <t>京福バス　最寄りバス停：みどり図書館前　下車徒歩　7分</t>
  </si>
  <si>
    <t>100円/食　(備考　実費負担　400円）</t>
  </si>
  <si>
    <t>障害者トイレ;洋式トイレ;階段手すり;視覚障がい者受け入れ実績</t>
  </si>
  <si>
    <t>食事会</t>
  </si>
  <si>
    <t>作業を通じて、働くための基礎的な力を身につけられる環境です。</t>
  </si>
  <si>
    <t>軽作業やものづくりを行いながら、作業手順の確認、道具の扱い、仕上がりの確認など、働く上で必要な基本的な力を身につける支援を行っています</t>
  </si>
  <si>
    <t>初めての方でも安心して通えるよう、落ち着いた環境を大切にしています。無理のない作業を通じて、少しずつ働く力を育てていきます。</t>
  </si>
  <si>
    <t>身体3.1％、知的25.0％、精神71.9％</t>
  </si>
  <si>
    <t>(施設内：平日)9:50~15:10(休憩80分)　</t>
  </si>
  <si>
    <t>令和6年度29,000円/月、令和5年度29,000円/月</t>
  </si>
  <si>
    <t>福井市下馬3丁目805</t>
  </si>
  <si>
    <t>tmibm 07120712@yahoo.co.jp</t>
  </si>
  <si>
    <t>身体5%、知的45%、精神50%</t>
  </si>
  <si>
    <t>9:00〜15:00</t>
  </si>
  <si>
    <t>部品加工・組立;印刷;清掃・クリーニング;郵便物の封入・仕分・発送作業</t>
  </si>
  <si>
    <t>企業名：西川土木　坂井市勝蓮花町</t>
  </si>
  <si>
    <t>企業名：株式会社アコス　福井市下細江6-1</t>
  </si>
  <si>
    <t>アクセサリー　メガネ加工</t>
  </si>
  <si>
    <t>土日　年間休日110日</t>
  </si>
  <si>
    <t>令和6年度: 41,000円/月</t>
  </si>
  <si>
    <t>福井市及び鯖江市</t>
  </si>
  <si>
    <t>有　無料</t>
  </si>
  <si>
    <t>福井駅　産業会館前　15分</t>
  </si>
  <si>
    <t xml:space="preserve"> 150円/食</t>
  </si>
  <si>
    <t>障害者トイレ;洋式トイレ;聴覚障がい者受け入れ実績;階段手すり</t>
  </si>
  <si>
    <t>令和7年度1名</t>
  </si>
  <si>
    <t>毎月1回お楽しみランチ、2ヶ月1回無料ヘアカットサービス、5月カラオケ大会、年2回豪華景品ビンゴゲーム　他</t>
  </si>
  <si>
    <t>作業種類が豊富、施設外作業有、1日3便の送迎車運行</t>
  </si>
  <si>
    <t>就労支援を中心に金銭管理の補助や一般就労へのステップUP、施設外就労において社会での実践研修</t>
  </si>
  <si>
    <t>利用者の方も職員も年齢層が幅広く、和やかでアットホームな雰囲気の施設です。就労支援も充実しており平均工賃も高く、一般就労を目指す方、自分のペースで進みたい方、ご希望に応じて支援させて頂きます。</t>
  </si>
  <si>
    <t>身体３％、知的１９％、精神７８％</t>
  </si>
  <si>
    <t>9:30-12:00(休憩15分)</t>
  </si>
  <si>
    <t>13:00-15:00(休憩15分)</t>
  </si>
  <si>
    <t>9:30-17:00(休憩90分)</t>
  </si>
  <si>
    <t>製造（食品・弁当等）;清掃・クリーニング;飲食店等の運営・接客;郵便物の封入・仕分・発送作業;内職作業;</t>
  </si>
  <si>
    <t>(六条リハビリセンター)福井市下六条町217番地</t>
  </si>
  <si>
    <t>令和6年度：43,205円、令和5年度：49,894円</t>
  </si>
  <si>
    <t>年末年始手当：500円/月　皆勤手当：3000円/月　オールマイティ手当：50円　ﾘｰﾀﾞｰ手当：50円</t>
  </si>
  <si>
    <t>産業会館前バス停：2分</t>
  </si>
  <si>
    <t>・クリスマス会
・お花見
・やわらぎ甲子園(各種作業技能選手権)
・やわらぎ祭り</t>
  </si>
  <si>
    <t>体調に合わせて、利用時間を設定することができます。
併設のカフェでゆっくり休憩することができます。
作業の選択肢が多く、より得意な作業、興味のある作業を選ぶことができます。</t>
  </si>
  <si>
    <t>ステップアップしたい方、少しずつ働く練習のしたい方、生活支援員の担当が1人ついて、手厚くサポートします。</t>
  </si>
  <si>
    <t>○事業所　〒918-8035　福井市江守の里2丁目118番地　○作業所　〒918-8031　福井市種池町20字地係(農地)</t>
  </si>
  <si>
    <t>rose@hirataniーc.jp</t>
  </si>
  <si>
    <t>知的3割　精神7割</t>
  </si>
  <si>
    <t>9:30～16:00　</t>
  </si>
  <si>
    <t>農業・園芸;</t>
  </si>
  <si>
    <t>土・日・祝日　(年間109日)</t>
  </si>
  <si>
    <t>平均工賃　20,000～25,000円　</t>
  </si>
  <si>
    <t>平均工賃　20,000～25,000円</t>
  </si>
  <si>
    <t>円山事業所はぐくみ(円山小学校近く)　より送迎可能</t>
  </si>
  <si>
    <t>駐車９台可能</t>
  </si>
  <si>
    <t>京福バス　種池郵便局バス停から約700M</t>
  </si>
  <si>
    <t>自弁</t>
  </si>
  <si>
    <t>令和3年度1名　令和6年度1名</t>
  </si>
  <si>
    <t>(土曜日イベント：月1回程度)　スポーツ活動　ドライブ　散策　収穫祭(BBQ) 　クリスマス等　</t>
  </si>
  <si>
    <t>農作業が中心ですが、冷暖房が整った作業小屋を完備しています。</t>
  </si>
  <si>
    <t>野菜・ぶどう・バラを育て販売しています。これらの一連の流れを支援しています。また、作業内容は個人に合わせて簡単な物から複雑なものまで、色々と対応させていただきます。</t>
  </si>
  <si>
    <t>一年を通して自然に親しみ、花と野菜の生育から収穫、それらを販売し、社会と繋がるやりがいのある仕事です。興味のある方は是非、見学をお願いします。(事前連絡をお願いします)</t>
  </si>
  <si>
    <t>福井県福井市和田東2丁目221　サンボニール101</t>
  </si>
  <si>
    <t>http://www.beans-nextstep.com</t>
  </si>
  <si>
    <t>(施設内：平日)9:30~15:30(休憩60分)　作業の間に15分休憩</t>
  </si>
  <si>
    <t>製造（日用品等）;部品加工・組立;郵便物の封入・仕分・発送作業;DVDフィルム剝がし</t>
  </si>
  <si>
    <t>ﾍｱﾋﾟﾝ検品等軽作業</t>
  </si>
  <si>
    <t>土日及び祝</t>
  </si>
  <si>
    <t>令和6年度：23,000円/月、 令和5年度：15,000円/月</t>
  </si>
  <si>
    <t>皆勤{手当}：3000円/月</t>
  </si>
  <si>
    <t>あり{福井市内}　介助など必要な方はお申し付けください。</t>
  </si>
  <si>
    <t>成和公園まえ{バス停}</t>
  </si>
  <si>
    <t>令和6年度2名、令和5年度2名</t>
  </si>
  <si>
    <t>春夏秋冬　レクレーションあり</t>
  </si>
  <si>
    <t>理学療法士在中　リハビリマシンあり</t>
  </si>
  <si>
    <t>就労内容：誰でも取組むことができるように軽作業中心に行っています。今後の目標や個人のスキルに合わせて幅広く作業を提案させていただきます。積極的に一般就労へのｽﾃｯﾌﾟｱｯﾌﾟを支援しています。理学療法士在中のためリハビリが必要な方にはリハビリも実施。</t>
  </si>
  <si>
    <t>明るいアットホームな雰囲気です。理学療法士や介護福祉士在中の為、送迎時の部屋までの対応、事業所にて介助など対応しております。必要な方にはリハビリも実施しております。</t>
  </si>
  <si>
    <t>身体10％、知的16％、精神74％</t>
  </si>
  <si>
    <t>令和6年度：25,000円/月、 令和5年度：25,000円/月</t>
  </si>
  <si>
    <t>小部屋あり</t>
  </si>
  <si>
    <t>送迎無料</t>
  </si>
  <si>
    <t>自動販売機・昼食無料</t>
  </si>
  <si>
    <t xml:space="preserve">身体30％、知的20％、精神50%							 							</t>
  </si>
  <si>
    <t>平日10：00～15：00（昼休憩６０分）</t>
  </si>
  <si>
    <t xml:space="preserve">令和7年度：14,500円/月（予定）（令和6年度：13,000円/月、 令和5年度：11,000円/月）					 					</t>
  </si>
  <si>
    <t>聴覚障がい者受け入れ実績;視覚障がい者受け入れ実績</t>
  </si>
  <si>
    <t>福井市下六条町217-9</t>
  </si>
  <si>
    <t>清掃・クリーニング;郵便物の封入・仕分・発送作業;内職作業(例：ガチャガチャ景品準備)、ミシン作業、洗車作業;</t>
  </si>
  <si>
    <t>令和6年度：##,000円/月、令和5年度：22,331円/月</t>
  </si>
  <si>
    <t>建物段差;障害者トイレ;洋式トイレ;建物内車椅子スペース;聴覚障がい者受け入れ実績;</t>
  </si>
  <si>
    <t>令和7年度障害者雇用1名、A型3名(R7.4～R8.1現在)、令和6年度障害者雇用4名、A型3名(計7名半年以上継続中)、令和5年度0名、</t>
  </si>
  <si>
    <t>作業スペースは広々としており、落ち着いた環境の中でゆったりと作業に取り組むことができます。
集団での作業が苦手な方には、個室で一人ひとりのペースを大切にしながら作業できる環境もご用意しています。
また、元々病院として使用されていた建物を改装しているため、バリアフリー設計が整っており、車いすを利用している職員も安心して働いています。</t>
  </si>
  <si>
    <t>・作業を通した就労訓練
・3か月ごとのモニタリング面談あり、随時個別面談対応あり。
・次のステップを考えている方には、A型や一般企業の見学同行、ハローワークや障害者職業センターとの連携・同行実施
・就労パスポートの作成支援
・必要時医療機関など関係機関との連絡調整</t>
  </si>
  <si>
    <t>利用される方一人ひとりの希望する生活や目標を大切にし、それぞれに応じたきめ細やかな就労支援を行っています。
次のステップへの移行を目指す方には、障害者職業センターやふっとわーく、ハローワークなどの関係機関と連携し、将来を見据えた支援を提供しています。また、現在休職中の方についても、復職に向けたリハビリを目的とした利用を受け入れています。
当事業所は医療機関が運営する施設であり、病院で医療ソーシャルワーカーとしての経験を持つ支援員を配置しています。職員全体でケース検討を行うなど、専門性を活かした支援とスタッフの質の向上にも継続的に取り組んでいます。</t>
  </si>
  <si>
    <t>福井県福井市大手2丁目3番1号三の丸ビル　F号室</t>
  </si>
  <si>
    <t>www.wingrow-work.jp</t>
  </si>
  <si>
    <t>身体12％、知的32％、精神56%</t>
  </si>
  <si>
    <t>施設内：平日)9:30~14:30(休憩60分)</t>
  </si>
  <si>
    <t>部品加工・組立;製造（日用品等）;郵便物の封入・仕分・発送作業;</t>
  </si>
  <si>
    <t>当該月の日数－8日</t>
  </si>
  <si>
    <t>令和6年度：26,720円/月、 令和5年度：23,230円/月</t>
  </si>
  <si>
    <t>通所費：通勤距離にて支給</t>
  </si>
  <si>
    <t>相談に応じる</t>
  </si>
  <si>
    <t>福井駅徒歩3分</t>
  </si>
  <si>
    <t>110円/食(食事提供体制加算該当者)</t>
  </si>
  <si>
    <t>障害者トイレ;洋式トイレ;建物段差;建物内車椅子スペース;</t>
  </si>
  <si>
    <t>初詣・食事会・クリスマス会・避難訓練等</t>
  </si>
  <si>
    <t>ご自身にあったペースで、様々な作業を提供いたします。
福井駅に近く便利な環境です。帰りにリフレッシュしながら、通えます。</t>
  </si>
  <si>
    <t>さまざまな利用者さんに寄り添った支援を提供し、安定した生活を送れるよう見守ります。</t>
  </si>
  <si>
    <t>通常の企業で働くことが困難な方や自信がない方も安心して働ける場を提供します。
就労機会と生産活動を通じて、一般就労や就労継続支援A型へのステップアップ目指すこともできます。</t>
  </si>
  <si>
    <t>知的5％、精神95%</t>
  </si>
  <si>
    <t>平日)10:00~15:00(休憩60分)</t>
  </si>
  <si>
    <t>施設外：平日)10：00~16：00(休憩90分)</t>
  </si>
  <si>
    <t>令和6年度：13,065/月、 令和5年度：9,092円/月</t>
  </si>
  <si>
    <t>在宅ワークに特化したB型として運営しています。</t>
  </si>
  <si>
    <t>福井県福井市問屋町４丁目５０６</t>
  </si>
  <si>
    <t>0776-43-1680</t>
  </si>
  <si>
    <t>施設内：平日)10:00~15:10(休憩70分)</t>
  </si>
  <si>
    <t>変則的：土）10：00～14：00（休憩60分）</t>
  </si>
  <si>
    <t>部品加工・組立;郵便物の封入・仕分・発送作業;清掃・クリーニング;梱包、その他;</t>
  </si>
  <si>
    <t>企業名：エルシーコープ（株）福井市新保町</t>
  </si>
  <si>
    <t>土日及び祝(年間休日120日)</t>
  </si>
  <si>
    <t>令和6年度：21,767円/月</t>
  </si>
  <si>
    <t>皆勤手当：2.000円/月</t>
  </si>
  <si>
    <t>${会社規定送迎有}</t>
  </si>
  <si>
    <t>0円/月(${})</t>
  </si>
  <si>
    <t>${問屋町3丁目}ー${バス停}：${徒歩6分}</t>
  </si>
  <si>
    <t>200円/1食(${炊立てご飯・味噌汁つき})</t>
  </si>
  <si>
    <t>土曜日に不定期や平日に、季節に応じたレクリエーションや勉強会を実施しております。</t>
  </si>
  <si>
    <t>ひとりでは気づけない、「できた！」を一緒に見つけます。
施設外就労や施設内の作業でひとりひとりにあった作業を提供し、能力の向上支援や、得意を活かした作業の発見を支援します。</t>
  </si>
  <si>
    <t>福井県福井市大和田2-515 アビタシオン1階 南側</t>
  </si>
  <si>
    <t>身体5％、知的20％、精神75%</t>
  </si>
  <si>
    <t>(施設内：平日)9:00~11:00(休憩00分)(通所の場合)</t>
  </si>
  <si>
    <t>(施設内：平日)12:30~14:30(休憩00分)(通所の場合)</t>
  </si>
  <si>
    <t>(施設内：平日)9:00~11:00(休憩00分)(在宅の場合 作業は1時間)</t>
  </si>
  <si>
    <t>(施設内：平日)12:30~14:30(休憩00分)(在宅の場合 作業は1時間)</t>
  </si>
  <si>
    <t>製造（日用品等）;部品加工・組立</t>
  </si>
  <si>
    <t>製造、検品作業</t>
  </si>
  <si>
    <t>令和6年度：21,765円/月、 令和5年度：17,968円/月</t>
  </si>
  <si>
    <t>無料駐車場(8台)</t>
  </si>
  <si>
    <t>京福バス アピタ・エルパ前 徒歩2分</t>
  </si>
  <si>
    <t>洋式トイレ;建物内車椅子スペース;自動玄関ドア</t>
  </si>
  <si>
    <t>令和6年度4名、令和5年度0名</t>
  </si>
  <si>
    <t>通所：軽作業(お椀のラベル貼り・梱包等)、お守り作成、葬祭商品の検品・作成
在宅：リサイクル、検品作業</t>
  </si>
  <si>
    <t>当事業所の強みは在宅勤務と通所を組み合わせて利用できることです。今は通えなくても後々通えるようになるために、まずは在宅から始めることも可能です。バス停が近いので、車を持っていない方でもアクセスが便利です。ぜひ見学にお越しください。</t>
  </si>
  <si>
    <t>福井市運動公園3丁目1308－1</t>
  </si>
  <si>
    <t>cycle@konomiti9100018.com</t>
  </si>
  <si>
    <t>身体1％、知的59％、精神40%</t>
  </si>
  <si>
    <t>(施設内：平日)10:00~15:00(休憩60分)　</t>
  </si>
  <si>
    <t>(施設内：平日)0:00~23:59(休憩60分)</t>
  </si>
  <si>
    <t>部品加工・組立;清掃・クリーニング</t>
  </si>
  <si>
    <t>(企業名：この道グループ福井南)福井市花堂北2丁目22ー17</t>
  </si>
  <si>
    <t>(企業名：社会福祉法人この道福祉会福井北)福井市石盛2丁目2015</t>
  </si>
  <si>
    <t>・箱折り　　・クリップ　　</t>
  </si>
  <si>
    <t>土・日及び祝(年間休日124日)</t>
  </si>
  <si>
    <t>令和6年度：15,000円/月、 令和5年度：15,000円/月</t>
  </si>
  <si>
    <t>${送迎あり}片道30分以内</t>
  </si>
  <si>
    <t>駐車場は、無料</t>
  </si>
  <si>
    <t>${福井駅}ー${バス停}：運動公園前　所要時間20分}</t>
  </si>
  <si>
    <t>250円/1食</t>
  </si>
  <si>
    <t>令和5年　1名　　令和6年度　2名</t>
  </si>
  <si>
    <t>バーベキュー交流会
年末振舞い(豚汁、炊き込みにぎり飯</t>
  </si>
  <si>
    <t>個別支援も取り入れながらその方にあった、作業を提供し就労へ継続的に利用できるよう工夫、支援行っている。</t>
  </si>
  <si>
    <t>無理することなく利用できる環境とその方にあった作業内容の提供を工夫、構築することに努力しております。</t>
  </si>
  <si>
    <t>どんな方もご利用できる環境を提供いたします。
ご相談等、お待ちしております。</t>
  </si>
  <si>
    <t>福井県福井市高木中央3-406　TSU21　2F</t>
  </si>
  <si>
    <t>wf.hukui@resow.co.jp</t>
  </si>
  <si>
    <t>https://wonderf.jp/office/fukui/</t>
  </si>
  <si>
    <t>身体１１％　知的１７％　　精神７２％</t>
  </si>
  <si>
    <t>(施設内：平日)10:00~15:10　(休憩60分)　</t>
  </si>
  <si>
    <t>部品加工・組立;</t>
  </si>
  <si>
    <t>福井市大手町3-1　システム大手ビル７F</t>
  </si>
  <si>
    <t>チラシ折り　紙タグ作成　パソコン作業</t>
  </si>
  <si>
    <t>日及び祝(年間休日94日)</t>
  </si>
  <si>
    <t>令和6年度：29900円/月、 令和5年度：29900円/月</t>
  </si>
  <si>
    <t>精勤手当　2000円</t>
  </si>
  <si>
    <t>高木中央3丁目　バス停徒歩　2分</t>
  </si>
  <si>
    <t>エレベーター;洋式トイレ;視覚障がい者受け入れ実績;階段手すり;</t>
  </si>
  <si>
    <t>令和6年度1名、令和5年度0名</t>
  </si>
  <si>
    <t>毎月1回イベント　SST実施</t>
  </si>
  <si>
    <t>スーパー、郵便局、コンビニ、電気店等周辺環境が良好</t>
  </si>
  <si>
    <t>生産活動（軽作業）職業指導、スキルアップ支援　日常生活支援　相談支援</t>
  </si>
  <si>
    <t>一般企業での就労が困難な障がいを持つ方に対して、雇用契約を結ばずに自分のペースで働ける場を提供しています。国家資格等を所持した専門的な知識を持つ支援者が、伴走者として貴方がたを応援支援しています。</t>
  </si>
  <si>
    <t>福井市手寄1丁目4-1AOSSA3階</t>
  </si>
  <si>
    <t>身体19％、知的12％、精神69%</t>
  </si>
  <si>
    <t>情報処理・ＩＴ;イラスト制作;軽作業;ワークサンプル活用</t>
  </si>
  <si>
    <t>動画編集を中心とした業務</t>
  </si>
  <si>
    <t>AOSSA地下駐車場（無料）</t>
  </si>
  <si>
    <t>${福井駅}：${1分}</t>
  </si>
  <si>
    <t>エレベーター;建物段差;障害者トイレ;洋式トイレ;建物内車椅子スペース;自動玄関ドア;視覚障がい者受け入れ実績;エスカレーター</t>
  </si>
  <si>
    <t>福井駅から徒歩圏内に位置しており、アクセスが非常に良好です。
ひとり1台のPC、office365アカウント、MicrosoftTeams（ファイル共有、チャット、Web会議など）、マインドマップ、生成AI活用、ワークサンプルによる定期評価</t>
  </si>
  <si>
    <t>○支援内容
勤怠安定、医療機関と連携した健康状態の把握や助言、就労生活に係る相談等、働くための基礎力向上を支援します。利用者のニーズに合わせてマインドマップで課題を可視化して共有、フィードバックをすることで質の高いサービスを提供しています。働きながらスキルアップのための具体的な方法や手段を知ることができ、安心して課題に向き合い成長することができます。</t>
  </si>
  <si>
    <t>駅近の立地により、通所の利便性が高く、通勤の負担を軽減します。クリエイティブな作業を中心に多様な働き方を支援し、一体のキャリアパスにより、障がい者雇用を見据えた就労移行支援へのキャリアアップを目指せます。
ラボット（あおるん）と一緒に楽しく仕事しよう！</t>
  </si>
  <si>
    <t>福井県福井市新田塚2丁目42-25</t>
  </si>
  <si>
    <t>身体00％、知的00％、精神100%</t>
  </si>
  <si>
    <t>(施設内：日祝以外)09:30~16:30(休憩60分、1時間ごとに5分休息)</t>
  </si>
  <si>
    <t>(施設外：日祝以外)請負契約の範囲内で利用日数や利用時間は個別に話し合って決めます。</t>
  </si>
  <si>
    <t>福井県福井市新田塚2丁目32-16</t>
  </si>
  <si>
    <t>福井県福井市石盛3丁目301</t>
  </si>
  <si>
    <t>日祝および年末年始(その他当社カレンダーによる)</t>
  </si>
  <si>
    <t>令和6年度：18,940円/月</t>
  </si>
  <si>
    <t>交通費：1日300円、皆勤賞：月22日以上の利用で25円×月の利用時間、精勤賞：月16日以上の利用で15円×月の利用時間</t>
  </si>
  <si>
    <t>敷地内および近隣に無料駐車場あり</t>
  </si>
  <si>
    <t>えちぜん鉄道：新田塚駅から徒歩7分、京福バス：新田塚バス停から徒歩10分</t>
  </si>
  <si>
    <t>55円/食(${おかずのみ})</t>
  </si>
  <si>
    <t>令和6年度2名</t>
  </si>
  <si>
    <t>・土曜日も営業しています
・医療(こころとからだクリニック福井)との連携が密接に取れている事業所です</t>
  </si>
  <si>
    <t>軽作業、タオル梱包、組立作業、布団の綿入れ、縫製作業(巾着、タッセル他)、施設外での清掃など複数あります</t>
  </si>
  <si>
    <t>個別に利用日数や利用時間を決めるため作業内容を含め最初は小さなステップから始め少しずつステップアップしていけます。</t>
  </si>
  <si>
    <t>福井県福井市宝永2丁目11-23</t>
  </si>
  <si>
    <t>精神;知的;身体;</t>
  </si>
  <si>
    <t>（施設内：平日)10時00分～15時00分(休憩80分)</t>
  </si>
  <si>
    <t>（施設内：土曜日)10時00分～12時00分(休憩10分)</t>
  </si>
  <si>
    <t>（施設外：平日)10時00分～15時00分(休憩80分)</t>
  </si>
  <si>
    <t>清掃・クリーニング;郵便物の封入・仕分・発送作業;</t>
  </si>
  <si>
    <t>(企業名：ヤナギ商会)福井市開発5丁目102-1</t>
  </si>
  <si>
    <t>令和6年度：24,009円/月</t>
  </si>
  <si>
    <t>あり{事業所から半径５ｋｍまで}</t>
  </si>
  <si>
    <t>{福井駅}ー{山崎金属ベア}：{歩いて20分}</t>
  </si>
  <si>
    <t>クリスマス会
花見など</t>
  </si>
  <si>
    <t>必要に応じてパーテーションや半個室完備</t>
  </si>
  <si>
    <t>個々の特性に応じて作業内容や作業環境を提供しています。</t>
  </si>
  <si>
    <t>Eスポーツ・トレーニングルーム・ゴルフシュミレーター完備
作業後に利用できます。</t>
  </si>
  <si>
    <t>福井市下馬3丁目2311</t>
  </si>
  <si>
    <t>知的50%、精神50%</t>
  </si>
  <si>
    <t>10:00〜12:00</t>
  </si>
  <si>
    <t>10:00〜15:00</t>
  </si>
  <si>
    <t>製造（日用品等）;部品加工・組立;郵便物の封入・仕分・発送作業</t>
  </si>
  <si>
    <t>アクセサリー、メガネ加工
他</t>
  </si>
  <si>
    <t>令和7年度: 25,000円/月</t>
  </si>
  <si>
    <t>福井市、鯖江市</t>
  </si>
  <si>
    <t>福井駅ー厚生病院前</t>
  </si>
  <si>
    <t>洋式トイレ;自動玄関ドア</t>
  </si>
  <si>
    <t>毎月1回お楽しみランチ、2ヶ月1回無料ヘアカットサービス、５月カラオケ大会、豪華景品ビンゴゲーム他</t>
  </si>
  <si>
    <t>ゆったりとした雰囲気の建物で、景色も良くアットホームな感じがする事業所です。利用時間もご自分で選べます。お家まで送迎させて頂きます。まだ新しい事業所です。</t>
  </si>
  <si>
    <t>就労支援はもちろん、利用者様のペースで作業出来るよう努めます。通所しやすい様に開始時間を選択して頂きます。お薬の管理、金銭管理の補助、一般就労に向けての支援もさせて頂きます。</t>
  </si>
  <si>
    <t>綺麗でゆったりした雰囲気の施設です。景色も良く、明るいアットホームな環境で、利用者様も職員も毎日仲良く生産活動を行ってます。年齢層も幅広く、楽しく過ごせます。</t>
  </si>
  <si>
    <t>身体36％、知的14％、精神50%</t>
  </si>
  <si>
    <t>(施設内：平日)09:00~14:00(休憩60分)</t>
  </si>
  <si>
    <t>(施設外：平日)09:30~14:30(休憩60分)</t>
  </si>
  <si>
    <t>(施設外：平日)09:00~14:00(休憩60分)</t>
  </si>
  <si>
    <t>清掃・クリーニング;郵便物の封入・仕分・発送作業;軽作業全般</t>
  </si>
  <si>
    <t>福井県福井市福井県坂井市坂井町福島8-1-5</t>
  </si>
  <si>
    <t>データ入力、洋服畳、箱折、DMラベル貼り等</t>
  </si>
  <si>
    <t>令和6年度５月～令和７年度３月　　40,981円/月</t>
  </si>
  <si>
    <t>あり。事業所から片道20分くらいまで。</t>
  </si>
  <si>
    <t>聴覚障がい者受け入れ実績;建物段差</t>
  </si>
  <si>
    <t>令和6年度４名</t>
  </si>
  <si>
    <t>権利擁護研修、身体拘束研修、感染症対策研修、避難訓練</t>
  </si>
  <si>
    <t>事業所周辺にジョーシン電機さんや、エルパさんがあり、バスでの利用にも通いやすいです。
作業中には音楽をかけ、リラックスした状態で作業を進めてもらえます。また音が苦手な方も耳栓やイヤーマフなど使用OKです。
施設外就労に力を入れております。体を動かす清掃の作業から、座りながら行える施設外先もあるため、無理することなく『企業さんで働くってどんな感じ？』を実感しやすいです。</t>
  </si>
  <si>
    <t>・作業を通じての就労支援
・一般企業への就職サポート
・作業提供（様々な作業がございます。）
・在宅支援</t>
  </si>
  <si>
    <t>障がいがあっても働きたい！あなたの一歩をサポートします！！
ご自分に合った作業を提供し、スキルアップやステップアップのサポートをさせてください！
毎日明るいスタッフが皆様を待っています。</t>
  </si>
  <si>
    <t>smit＠snow-dp.co.jp</t>
  </si>
  <si>
    <t>https://aoi-tsuki-b.hp.peraichi.com</t>
  </si>
  <si>
    <t>知的33%、精神67%</t>
  </si>
  <si>
    <t>月・火・木・金・土　　　10時～15時</t>
  </si>
  <si>
    <t>製造（食品・弁当等）;製造（日用品等）;飲食店等の運営・接客;</t>
  </si>
  <si>
    <t>水曜日・日曜日</t>
  </si>
  <si>
    <t>令和6年度：13,400円/月</t>
  </si>
  <si>
    <t>皆勤手当：3,000円～5,000円</t>
  </si>
  <si>
    <t>有り、片道15～20分程度の範囲</t>
  </si>
  <si>
    <t>有り、無料</t>
  </si>
  <si>
    <t>スポーツ教室参加、IT教室実施
食育教室参加</t>
  </si>
  <si>
    <t>住宅地、周辺にはドラックストアやスーパーがあり徒歩5分、コンビニも複数あり目の前には公園がある。
休憩時間は外出可能</t>
  </si>
  <si>
    <t>福井県福井市花堂北2丁目21-13</t>
  </si>
  <si>
    <t>身体11％、知的17％、精神72%</t>
  </si>
  <si>
    <t>(施設内：平日)10:00~14:45(休憩45分)</t>
  </si>
  <si>
    <t>郵便物の封入・仕分・発送作業;情報処理・ＩＴ;ハンドメイド製作;</t>
  </si>
  <si>
    <t>軽作業（ヘアゴムの検品・袋入れ）、PC・スマホ作業、ハンドメイド製作などの作業を行います</t>
  </si>
  <si>
    <t>土日（年間休日110日）</t>
  </si>
  <si>
    <t>令和6年度：20,000円/月、 令和5年度：##,000円/月</t>
  </si>
  <si>
    <t>${江端・清明・江守中、春日・木田・みのり}</t>
  </si>
  <si>
    <t>${福鉄花堂駅}ー${バス停}：${徒歩6分}</t>
  </si>
  <si>
    <t>100円/食(${食事提供加算有の場合})</t>
  </si>
  <si>
    <t>花見、クリスマス会</t>
  </si>
  <si>
    <t>ミニアプリでの体調確認等、ITを取り入れながら工夫した支援を行っています。</t>
  </si>
  <si>
    <t>民家を使用した、会社っぽくない事業所です。通所では少人数で作業をしており、大人数や騒がしいところが苦手な方に向きます。より対人面が不安な方は、完全在宅での利用にてスタートすることもできます。</t>
  </si>
  <si>
    <t>福井県福井市高木中央1丁目3015番地</t>
  </si>
  <si>
    <t>身体25％、知的30％、精神45%</t>
  </si>
  <si>
    <t>(施設内：平日)10:00~15:00(休憩80分)　</t>
  </si>
  <si>
    <t>(施設内：土曜日)10:00~12:00(休憩10分)</t>
  </si>
  <si>
    <t>清掃・クリーニング;郵便物の封入・仕分・発送作業</t>
  </si>
  <si>
    <t>令和6年度：27,072円/月</t>
  </si>
  <si>
    <t>{皆勤手当}：3,000円/月</t>
  </si>
  <si>
    <t>事業所から半径５ｋｍまで</t>
  </si>
  <si>
    <t>森田駅ー事業所　{車で10分}</t>
  </si>
  <si>
    <t>半個室完備
パーテーションあり</t>
  </si>
  <si>
    <t>　個々の特性に合わせて作業内容や作業環境を調整してます。</t>
  </si>
  <si>
    <t>静かな環境で自分のペースで作業ができます。
時給：450円</t>
  </si>
  <si>
    <t>福井市和田中１丁目７０９番地</t>
  </si>
  <si>
    <t>身体１０％　知的７０％　精神２０％</t>
  </si>
  <si>
    <t>９：００～１７：００の内就労時間４時間(休憩８０分)</t>
  </si>
  <si>
    <t>部品加工・組立;清掃・クリーニング;</t>
  </si>
  <si>
    <t>日、祝祭日　第２・４土曜日</t>
  </si>
  <si>
    <t>令和６年度２８，０００円/月</t>
  </si>
  <si>
    <t>交通費　※上限あり</t>
  </si>
  <si>
    <t>事業所を中心に北は灯明寺付近　南は江端付近　西はグリーンハイツ方面まで送迎可能</t>
  </si>
  <si>
    <t>福井駅ー和田東　所要時間約２０分</t>
  </si>
  <si>
    <t>２６０円/食</t>
  </si>
  <si>
    <t>建物内車椅子スペース;聴覚障がい者受け入れ実績;洋式トイレ;</t>
  </si>
  <si>
    <t>毎月レクリエーション実施　実施内容　モルック大会　クリスマス会　お月見会　お菓子作り
パンビュッフェ等</t>
  </si>
  <si>
    <t>女性スタッフによる明るいアットホームな事業所です。</t>
  </si>
  <si>
    <t>個々の特性に寄り添った支援を心がけています。作業内容も箱折り、封入といった軽作業から、リサイクル業、清掃業等幅広い作業内容を行っています。多種な作業から個々に合った作業を行ってもらう事でその人の特性を活かし自立へのサポートを行います。</t>
  </si>
  <si>
    <t>管理者含め女性の支援員が多数の事業所です。利用者の割合も男性女性半々となっています。明るい職場をモットーにみんなが笑顔で一日を過ごせる環境に努めています。又同法人内ではA型事業も行っており、B型からA型へのステップアップも可能です。</t>
  </si>
  <si>
    <t>障害者就労支援事業所　夢つづきの家</t>
    <rPh sb="0" eb="3">
      <t>ショウガイシャ</t>
    </rPh>
    <rPh sb="3" eb="5">
      <t>シュウロウ</t>
    </rPh>
    <rPh sb="5" eb="7">
      <t>シエン</t>
    </rPh>
    <rPh sb="7" eb="10">
      <t>ジギョウショ</t>
    </rPh>
    <rPh sb="11" eb="12">
      <t>ユメ</t>
    </rPh>
    <rPh sb="16" eb="17">
      <t>イエ</t>
    </rPh>
    <phoneticPr fontId="3"/>
  </si>
  <si>
    <t>丹南事業所</t>
  </si>
  <si>
    <t>select前進主義 AOSSA</t>
    <rPh sb="6" eb="8">
      <t>ゼンシン</t>
    </rPh>
    <rPh sb="8" eb="10">
      <t>シュギ</t>
    </rPh>
    <phoneticPr fontId="3"/>
  </si>
  <si>
    <t>就労支援事業所サイクル</t>
  </si>
  <si>
    <t>株式会社ふくい福祉振興会</t>
    <rPh sb="0" eb="4">
      <t>カブシキガイシャ</t>
    </rPh>
    <rPh sb="7" eb="9">
      <t>フクシ</t>
    </rPh>
    <rPh sb="9" eb="11">
      <t>シンコウ</t>
    </rPh>
    <rPh sb="11" eb="12">
      <t>カイ</t>
    </rPh>
    <phoneticPr fontId="3"/>
  </si>
  <si>
    <t>JOBTORE NAVI</t>
  </si>
  <si>
    <t>パステル</t>
  </si>
  <si>
    <t>ＦＬＡＰ</t>
  </si>
  <si>
    <t>就労選択支援</t>
  </si>
  <si>
    <t>080-2162-3200</t>
  </si>
  <si>
    <t>nextechno.sentaku@gmail.com</t>
  </si>
  <si>
    <t>『働く』ことがイメージできていなくても大丈夫！あなたらしい働き方を、一緒に見つけましょう
就職先を決める前に、まずは「自分を知る」ことから始めてみませんか？
私たちは、あなたが納得して次の一歩を踏み出せるよう、客観的な視点とサポートで伴走します。
お気軽にご相談ください！</t>
  </si>
  <si>
    <t>福井市月見２丁目10番1号</t>
  </si>
  <si>
    <t>・ご本人の思いをしっかりと聴きながら、より良い「働き方」の選択ができるよう支援します。
・これまでに事業所が培った就労支援のノウハウを活かしたアセスメントの実施や、今後に向けての情報提供を行います。</t>
  </si>
  <si>
    <t>・多種多様な作業をそろえているので、ご本人に合わせて提供いたします。また、事業所外での作業もあるため、幅広く体験してもらったことをもとにアセスメントを実施いたします。
・多機能事業所として、就労移行支援を運営しております。多くの方を一般就労へと繋いだ実績とその視点を活かした支援を提供します。</t>
  </si>
  <si>
    <t>福井市松本1丁目56－5</t>
  </si>
  <si>
    <t>workhouse.sentaku@gmail.com</t>
  </si>
  <si>
    <t>10:00~15:10</t>
  </si>
  <si>
    <t>農業・園芸;製造（食品・弁当等）;食品加工;部品加工・組立;飲食店等の運営・接客;郵便物の封入・仕分・発送作業;ワークサンプル;</t>
  </si>
  <si>
    <t>建物段差;自動玄関ドア;</t>
  </si>
  <si>
    <t xml:space="preserve">ワークサンプルによる検査、同法人で提供している就労場所でのアセスメントを行い、ご本人が希望する働き方の見通しを立てるお手伝いや、どのような配慮があればつまづきが少なくできるかを一緒に考えます。
</t>
  </si>
  <si>
    <t>ワークサンプルによる職業評価、系列事業所で提供している作業環境（10作業種別程度）でのアセスメント、情報提供、見学設定及び同行</t>
  </si>
  <si>
    <t>就労先・働き方についてより良い選択ができるよう、就労アセスメントの手法を活用して、本人の希望、就労能力や適性等に合った選択を支援します。</t>
  </si>
  <si>
    <t>短期間の生産活動等を通じて、得意なこと等を見つけ、働き方について一緒に考えていきたいと思います。</t>
  </si>
  <si>
    <t>福井市手寄1丁目4-1　AOSSA2階</t>
  </si>
  <si>
    <t>050-3505-2173</t>
  </si>
  <si>
    <t>身体10％、知的60％、精神30%</t>
  </si>
  <si>
    <t>通所では多くのワークサンプル（PC作業・事務作業・実務作業）を通して、作業に対する得意不得意・好き嫌いを知るとともに、必要な支援を整理することができます。また、面談を通して本人の希望・ニーズを把握します。
実習では、毎日実習先に職員が訪問し、就労に関する適正、働くために必要な配慮を協同で整理・評価していきます。</t>
  </si>
  <si>
    <t>福井駅から徒歩圏内に位置しており、アクセスが非常に良好です。
支援員と一緒に自分の”働きたい”を整理して、自分に合った働き方や、自分の持っている力とそれを活かすための環境の把握、希望を叶えるための今後の取り組み（課題）を考えていきます。
自事業所では、就労継続支援A型・B型と就労移行支援があり実習先を選ぶ前に、簡単な体験実習を試すこともできます。</t>
  </si>
  <si>
    <t>福井市運動公園3丁目１３０８</t>
  </si>
  <si>
    <t>身体1％、知的79％、精神20%</t>
  </si>
  <si>
    <t>(施設内：平日)10:00~12:00(休憩0分)</t>
  </si>
  <si>
    <t>(施設内：平日)13:00~15:00(休憩0分)</t>
  </si>
  <si>
    <t>(年間休日124日)</t>
  </si>
  <si>
    <t>送迎範囲　片道30分以内</t>
  </si>
  <si>
    <t>{福井駅}ー{運動公園前バス停}：所要時間30分</t>
  </si>
  <si>
    <t>洋式トイレ;視覚障がい者受け入れ実績</t>
  </si>
  <si>
    <t>個別支援等にも対応できるよう環境整備に努力しております。</t>
  </si>
  <si>
    <t>事前のアセスメントをもとにご本人にあった内容での作業を提供で様、工夫しております。
また、環境においてもなるべく静かな環境を提供できるよう心掛けております。</t>
  </si>
  <si>
    <t>これからの事を一緒に考えていける事業所を目指しております。
少しでもお力になれるようスタッフ一同、お待ちしております。</t>
  </si>
  <si>
    <t>https://walless.net/</t>
  </si>
  <si>
    <t>知的57％、精神43%</t>
  </si>
  <si>
    <t>就労に向けた自己理解や得意・苦手の整理を行い、働く選択肢を広げていきます。
また、面談や振り返りを通して困りごとや課題を共有し、必要に応じて関係機関と連携しながら、安心して働くための環境づくりをサポートします。</t>
  </si>
  <si>
    <t>希望や得意を尊重しながら、一人ひとりに合わせた支援で働く準備をサポートします。働く選択肢を広げ、安心して挑戦できる体制を整えています。</t>
  </si>
  <si>
    <t>福井市御幸4丁目１８０６</t>
  </si>
  <si>
    <t>0776‐89-1558</t>
  </si>
  <si>
    <t>0776‐89-1557</t>
  </si>
  <si>
    <t>patel@asuwafukushikai.jp</t>
  </si>
  <si>
    <t>身体5％、知的50%、精神45%</t>
  </si>
  <si>
    <t>就労に関する能力等のアセスメントを行い、就労に関する能力を向上していけるよう評価や助言等を行う。</t>
  </si>
  <si>
    <t>当事業所への通所、他事業所での実習や体験中の利用でも訪問してアセスメントを行います。
また、当事業所への通所の場合は、通いやすい時間などご本人の希望等に合わせ柔軟に対応いたします。</t>
  </si>
  <si>
    <t>身体17％、知的3％、精神80%</t>
  </si>
  <si>
    <t>〇定期的な面談
支援員は、月に1回以上職場を訪問し、関係者との協力関係を構築するとともに、就労継続における課題や状況について情報を共有することができます。状況に応じてオンラインでの面談も可能です。
〇企業支援
企業ともヒアリングを行い、双方の意向をマッチングすることができます。
〇関係機関との連絡調整
関係機関との連携を構築することで、必要に応じて迅速に対応することができます。</t>
  </si>
  <si>
    <t>チームズのアカウントを提供しているため、訪問での面談の他に、いつでもチャットにて相談ができます。
就労後に生じる仕事での悩みや困りごと、仕事に影響を及ぼす生活面での問題についても相談することができます。最大3年間サービスを利用できるため、キャリアアップを図りたい場合や、逆に加齢や障害の進行に伴い負担の少ない仕事にキャリアダウンしたい場合など、職場には相談しにくい悩みも相談することができ、安心して就労生活を継続することができます。</t>
  </si>
  <si>
    <t>・事業所の定着支援員がひと月に一回以上、対面での面談、カウンセリングを行い、職場や生活面での状況を聞き取ります。
・その状況から職場での不安や負担、生活面での悩み、課題があった際に改善に向けた調整を行います。
・企業との調整をはじめ、その状態に合わせて家族や各支援機関、医療機関との連携を図り、働きつづけていくための環境を整えていきます。</t>
  </si>
  <si>
    <t>夢つづきの家では、これまでの就労移行支援サービスによる就労支援実績や定着支援に関するノウハウを生かし、職場適応援助者の資格を持つ専門職員が、本人・家族・企業、また必要に応じて各関係機関と連携しながら”働きつづける”を支えていきます。
（過去２年間の定着率　100％、過去３年間の定着率　100％）</t>
  </si>
  <si>
    <t>知的12.5％、精神87.5%</t>
  </si>
  <si>
    <t>月に一回以上の職場内、または事業所内での面談を実施し、困り感の共有や対応方法などを共有し、改善を目指します。
必要に応じて職場や関係機関と連携しながら、働きやすい環境づくりやスキルの向上をサポートし、安定して長く働き続けられるよう支援します。</t>
  </si>
  <si>
    <t>職場適応援助者（ジョブコーチ）の有資格者が、職場内での面談や課題共有を通じて、働きやすい環境づくりやスキル向上を支援します。</t>
  </si>
  <si>
    <t>身体０％、知的６０％、精神４０％</t>
  </si>
  <si>
    <t>平日９：３０～１５：３０</t>
  </si>
  <si>
    <t>土曜日９：３０～１５：３０</t>
  </si>
  <si>
    <t>職場における就労定着支援;</t>
  </si>
  <si>
    <t>福井駅ー（スマイルバス　御幸４丁目５分９、福井駅ー（京福バス　御幸３丁目１０分）</t>
  </si>
  <si>
    <t>建物段差;障害者トイレ;洋式トイレ;建物内車椅子スペース;階段手すり;聴覚障がい者受け入れ実績;視覚障がい者受け入れ実績;</t>
  </si>
  <si>
    <t>令和６年度　３名　　令和５年度　１名</t>
  </si>
  <si>
    <t>・就職後もパステルの行事や研修会への参加を奨励している。
・就職後には就職者のコミュニテーへの参加を奨励している。（イベントや旅行に参加し、親睦を深めている）</t>
  </si>
  <si>
    <t>・就職後もきめ細かく連絡をとりあい、困り感には即対応ができる。</t>
  </si>
  <si>
    <t>・ご本人への就労定着支援
・会社様の障がい理解促進および、支援に関する情報提供</t>
  </si>
  <si>
    <t>・足羽福祉会では約３０年間就労移行、就労定着支援を行っている。現在も約３０名の就職者が地域で活躍している。就労定着３年後も、必要に応じたフォローアップを行うため就労定着率が高い。
・イベントや行事を約３０年間にわたって実施しているため、定期的に就職者の方の状況を把握することができ、就労継続・生活の充実を支援することができる。
・長く安心して就労したい方は、ぜひ足羽福祉会パステルをご利用ください。</t>
  </si>
  <si>
    <t>福井市月2丁目10番1号</t>
  </si>
  <si>
    <t>製造（日用品等）;部品加工・組立;清掃・クリーニング;郵便物の封入・仕分・発送作業;リサイクル事業;</t>
  </si>
  <si>
    <t>令和6年度7名、令和5年度5名</t>
  </si>
  <si>
    <t>レクリエーション（約1ヶ月に1回）
ＳＳＴ（ソーシャルスキルズトレーニング）</t>
  </si>
  <si>
    <t>作業を通して仕事をする技能訓練や職業特性を見つける為の様々な取り組みを行っています。
社会人としてのマナーやコミュニケーションの力を身に付けることの出来る訓練やプログラムを行っています。</t>
  </si>
  <si>
    <t>開所来の就職実績は85％を超えています。
社会福祉士、精神保健福祉士等専門的な知識、経験を持つ職員を配置しています。</t>
  </si>
  <si>
    <t>(施設内：平日)9:00~16:00(休憩120分)</t>
  </si>
  <si>
    <t>(施設内：土曜)9:00~11:30(休憩15分)</t>
  </si>
  <si>
    <t>事業所営業カレンダーに基づく(年間休日116日)</t>
  </si>
  <si>
    <t>建物段差;障害者トイレ;洋式トイレ;</t>
  </si>
  <si>
    <t>令和6年度：18,581円/月</t>
  </si>
  <si>
    <t>${菅谷町}：${3分}</t>
  </si>
  <si>
    <t>エレベーター;障害者トイレ;洋式トイレ;建物内車椅子スペース;階段手すり;自動玄関ドア;聴覚障がい者受け入れ実績;視覚障がい者受け入れ実績</t>
  </si>
  <si>
    <t>令和6年度9名、令和5年度8名</t>
  </si>
  <si>
    <t>ひとり1台のPC、office365アカウント、MicrosoftTeams（ファイル共有、チャット、Web会議など）、マインドマップ、生成AI活用、VR活用（面接練習等）、ワークサンプルによる定期評価</t>
  </si>
  <si>
    <t>〇支援内容
障がい者雇用に特化したカリキュラム（動画編集・軽作業・事務補助など）を提供し、具体的なニーズに応じた訓練や就職活動に必要となるスキル（履歴書作成、面接対策）をサポートし、就職への準備を整えます。
〇職場見学と実習
実際の職場環境を体験するための見学や実習の機会を提供しています。あらかじめ希望職場での業務を理解し、課題を整理し、準備することで、安全な就職を支援します。
〇ジョブコーチ及び就労定着支援の活用
事業所内のジョブコーチ（就労支援員）が就職前、就職後6か月間の職場における支援を行うことで職場適応を支援し、就職後7か月目以後の就労定着支援に繋げることで、「働き続ける」を支援します。</t>
  </si>
  <si>
    <t>実務での様々な訓練を通じて、自己理解や社会理解を深め、「働き続ける力」を身につけることができます。就労後も定着支援を利用することで、継続的に働くためのサポートを提供いたします。
近接のA型とB型と協力することで、効果的・実践的なトレーニングができます。
Temi（案内ロボット）のプログラムや企画のグループワークを通して他の人目線で共感力や表現力を高めます。</t>
  </si>
  <si>
    <t>知的10％、精神90%</t>
  </si>
  <si>
    <t>月・火・木・金曜日：10:00~15:00(休憩60分)　水曜日13:00~15:00(休憩なし)</t>
  </si>
  <si>
    <t>個別活動;</t>
  </si>
  <si>
    <t>土・日曜日及び祝日（当社所定の営業カレンダーに基づきます）</t>
  </si>
  <si>
    <t>福井駅（徒歩5分）</t>
  </si>
  <si>
    <t>令和6年度8名、令和5年度8名</t>
  </si>
  <si>
    <t>各種セミナー（ビジネスマナー・コミュニケーション・生活スキル等）</t>
  </si>
  <si>
    <t>福井駅から徒歩5分と公共交通機関からのアクセスしやすい。
中心部であるが、周囲には公園もあり静かな環境である。</t>
  </si>
  <si>
    <t>個別対応を基本とし、就労アセスメントから働く上でのご自身の得意と苦手さの整理をし、
一人ひとりの状況や希望に応じた就職までのスケジュールを作成します。日々のプログラムや面談を通して、安定して働くための生活リズムの構築や、職場で必要となるコミュニケーション力・ストレス対処力の向上を支援します。</t>
  </si>
  <si>
    <t>在籍期間平均10か月、6か月以上の職場定着率92％と短時間で効率の良い就労支援を行っております。
ご本人の「働きたい」という気持ちや希望を大切にしながら、早い段階から就職を見据えた支援を行い、就職後も安心して働き続けられるよう、必要に応じて継続的なサポートを行います。</t>
  </si>
  <si>
    <t>身体０％、知的４６％、精神５４％</t>
  </si>
  <si>
    <t>（施設内：平日）９：３０～１５：３０</t>
  </si>
  <si>
    <t>（施設内：土曜日）９：３０～１５：３０</t>
  </si>
  <si>
    <t>情報処理・ＩＴ;講座受講による学習;</t>
  </si>
  <si>
    <t>（送迎範囲）福井市内及び永平寺町</t>
  </si>
  <si>
    <t>福井駅ー（スマイルバス御幸４丁目：５分）、福井駅ー（御幸３丁目：１０分）</t>
  </si>
  <si>
    <t>１９５円/食</t>
  </si>
  <si>
    <t>建物段差;障害者トイレ;洋式トイレ;建物内車椅子スペース;階段手すり;自動玄関ドア;聴覚障がい者受け入れ実績;</t>
  </si>
  <si>
    <t>令和６年度　３名　　　令和５年度１名</t>
  </si>
  <si>
    <t xml:space="preserve">・外部講師を招いたスペシャル講座、土曜日の余暇活動、パステル公開講座の企画運営等。
</t>
  </si>
  <si>
    <t>・法人内及び関係機関における就労体験・実習を行っている。</t>
  </si>
  <si>
    <t xml:space="preserve">・コミュニケーション、セルフマネージメント、就労のためのライフスキル、就労準備支援を講座学習中心に行っている。
・就職後に多くみられるコミュニケーション、セルフマネージメントのつまずきに重点を当てた学習を行っている。
・就労体験実習支援（法人内外において）
</t>
  </si>
  <si>
    <t>・就労体験実習及びトライアル雇用等、実践場面ではご本人が自信を持てるまできめ細かいマンツーマン支援を行っている。</t>
  </si>
  <si>
    <t>福井市手寄1丁目4-1AOSSA3 階</t>
  </si>
  <si>
    <t>情報処理・ＩＴ;ワークサンプル活用</t>
  </si>
  <si>
    <t>令和6年度4名</t>
  </si>
  <si>
    <t>令和6年度：24,520円/月、令和5年度：16,477円/月</t>
    <phoneticPr fontId="1"/>
  </si>
  <si>
    <t>製造（食品・弁当等）;飲食店等の運営・接客</t>
  </si>
  <si>
    <t>土、日、祝日(土、祝日は営業日あり)</t>
  </si>
  <si>
    <t>{送迎範囲：運動公園→二の宮→月見→コスモス}　　{送迎範囲：清水地区→鯖江→花堂→大島→コスモス}</t>
  </si>
  <si>
    <t>京福バス　栃谷　徒歩5分</t>
  </si>
  <si>
    <t>４００円/食</t>
  </si>
  <si>
    <t>建物段差;障害者トイレ;洋式トイレ;建物内車椅子スペース;自動玄関ドア;聴覚障がい者受け入れ実績</t>
  </si>
  <si>
    <t>令和6年度0名、令和5年度０名</t>
  </si>
  <si>
    <t>作業内容：菓子製造・販売、喫茶、露天販売、受注作業（シール貼り、梱包、箱折り等）</t>
  </si>
  <si>
    <t>支援内容：日常生活動作訓練、健康管理、レクリエーション活動、地域交流、マナー講座及び衛生講習会
　</t>
  </si>
  <si>
    <t>福井市下六条町１字４番１</t>
  </si>
  <si>
    <t>身体０％、知的１３％、精神８７％</t>
  </si>
  <si>
    <t>(施設内：平日)9:30-15:00(休憩30分)</t>
  </si>
  <si>
    <t>(施設内：土祝)9:30-12:00(休憩15分)</t>
  </si>
  <si>
    <t>清掃・クリーニング;郵便物の封入・仕分・発送作業;内職(箱組立等);</t>
  </si>
  <si>
    <t>(株式会社福井メディックス)福井市下馬３－６０６－３</t>
  </si>
  <si>
    <t>日曜日、その他</t>
  </si>
  <si>
    <t>令和6年度：19,349円/月、令和5年度：23,993円/月</t>
  </si>
  <si>
    <t>年末年始手当：500円/日　皆勤手当：3000円/月　洗車手当：300円/台</t>
  </si>
  <si>
    <t>障害者トイレ;洋式トイレ;建物内車椅子スペース;階段手すり;自動玄関ドア;</t>
  </si>
  <si>
    <t>令和6年度1名、令和5年度2名</t>
  </si>
  <si>
    <t>・冬季通所応援イベント
・お花見
・ハロウィン
・クリスマス会
・やわらぎ甲子園(各種作業技能選手権)</t>
  </si>
  <si>
    <t>内職、清掃作業を主に行っており、本人の体調に合わせた時間帯での出勤時間や立ち作業や座り作業を選ぶことができ、個室や静養室もあります。通所は週2日～週5日まで各自に合わせて通所できます。幅広い年代の方が元気に明るく通所しておられます。昼食は温かいご飯やみそ汁を提供しております。</t>
  </si>
  <si>
    <t>お1人ずつ体調やペースに合わせ落ち着いて作業ができます。
静養室やシャワー室も完備しております。</t>
  </si>
  <si>
    <t>(施設内：平日、第一・第三・第五土曜日)9:00~16:00(休憩60分)</t>
  </si>
  <si>
    <t>リサイクル事業;清掃・クリーニング</t>
  </si>
  <si>
    <t>第二・第四土曜日、日曜日、祝日</t>
  </si>
  <si>
    <t>令和6年度：21,594円/月、 令和5年度：20,256円/月</t>
  </si>
  <si>
    <t>{送迎範囲}福井市内</t>
  </si>
  <si>
    <t>京福バス　福井市農協前下車徒歩5分</t>
  </si>
  <si>
    <t>200円/食(備考　食事提供体制加算者のみ)</t>
  </si>
  <si>
    <t>研修旅行、花見、クリスマス会、紅葉狩り、初詣</t>
  </si>
  <si>
    <t>ご利用者さんのペースに合わせて、作業や生産活動の支援を行っています。元気に作業に取り組めるように、健康管理としては、健康診断の実施やインフルエンザ予防接種の補助などをしており、日ごろから健康面の必要な支援もしています。</t>
  </si>
  <si>
    <t>食事については、厨房で調理師が作った温かくて美味しい食事、栄養バランスの整った食事を提供しており、食堂に職員とご利用者の方が集まって食事をしています。
日々の作業活動では、みんなで力を合わせて作業に取り組み、年間行事としてはさまざまな季節の行事があり、楽しむ機会も設けています。</t>
  </si>
  <si>
    <t>令和5年度　０名、令和4年度　　０名</t>
    <phoneticPr fontId="1"/>
  </si>
  <si>
    <t>https://fukui-fukushi.com/</t>
    <phoneticPr fontId="1"/>
  </si>
  <si>
    <t>https://cnsv.co.jp/</t>
    <phoneticPr fontId="1"/>
  </si>
  <si>
    <t>https://next-37.jimdosite.com/</t>
    <phoneticPr fontId="1"/>
  </si>
  <si>
    <t>https://www.ohc-company.jp/</t>
    <phoneticPr fontId="1"/>
  </si>
  <si>
    <t>http://www.cnf.or.jp</t>
    <phoneticPr fontId="1"/>
  </si>
  <si>
    <t>http://hikarinomura.jp/</t>
  </si>
  <si>
    <t>福井市河水町５－１－３</t>
  </si>
  <si>
    <t>身体   0％、知的84％、精神16%</t>
  </si>
  <si>
    <t>9:00 ～　16:00（休憩　60分）</t>
  </si>
  <si>
    <t>食品加工;製造（食品・弁当等）</t>
  </si>
  <si>
    <t>令和5年度１００％、令和4年度１００％</t>
  </si>
  <si>
    <t>時給　９３１円/令和5年度</t>
  </si>
  <si>
    <t>交通費、皆勤手当てなど</t>
  </si>
  <si>
    <t>250円/食（備考）食事提供体制加算適用対象者</t>
  </si>
  <si>
    <t>建物段差;障害者トイレ;洋式トイレ;自動玄関ドア</t>
  </si>
  <si>
    <t>HACCP認証（福井県食品衛生自主管理プログラムの認証を受けています）</t>
  </si>
  <si>
    <t>0776-52-1782</t>
  </si>
  <si>
    <t>0776-52-1682</t>
  </si>
  <si>
    <t>0776-52-8983</t>
  </si>
  <si>
    <t>0776-52-8977</t>
  </si>
  <si>
    <t>0776-98-3568</t>
  </si>
  <si>
    <t>0776-98-2275</t>
  </si>
  <si>
    <t>0776-28-2122</t>
  </si>
  <si>
    <t>0776-52-6070</t>
  </si>
  <si>
    <t>0776-63-6711</t>
  </si>
  <si>
    <t>0776-52-8991</t>
  </si>
  <si>
    <t>0776-41-4993</t>
  </si>
  <si>
    <t>0776-52-5575</t>
  </si>
  <si>
    <t>0776-98-3600</t>
  </si>
  <si>
    <t>0776-97-9928</t>
  </si>
  <si>
    <t>0776-43-6982</t>
  </si>
  <si>
    <t>○事業所 0776-63-5265 ○作業所 0776-97-9697</t>
  </si>
  <si>
    <t>090-2113-4458</t>
  </si>
  <si>
    <t>0776-33-3363</t>
  </si>
  <si>
    <t/>
  </si>
  <si>
    <t>0776-28-2133</t>
  </si>
  <si>
    <t>0776-52-6071</t>
  </si>
  <si>
    <t>0776-63-6714</t>
  </si>
  <si>
    <t>0776-52-8998</t>
  </si>
  <si>
    <t>0776-41-4114</t>
  </si>
  <si>
    <t>0776-52-5585</t>
  </si>
  <si>
    <t>0776-98-3642</t>
  </si>
  <si>
    <t>○事業所 0776-63-5265</t>
  </si>
  <si>
    <t>福井市学園3丁目7-5</t>
  </si>
  <si>
    <t>（平日）9：30-16：00　</t>
    <rPh sb="1" eb="3">
      <t>ヘイジツ</t>
    </rPh>
    <phoneticPr fontId="1"/>
  </si>
  <si>
    <t>（土曜・祝日作業日）9：00-13：00</t>
  </si>
  <si>
    <t>清掃、軽作業、農業、除草、販売</t>
  </si>
  <si>
    <t>福井市内企業、病院、公共施設</t>
    <rPh sb="0" eb="4">
      <t>フクイシナイ</t>
    </rPh>
    <rPh sb="4" eb="6">
      <t>キギョウ</t>
    </rPh>
    <rPh sb="7" eb="9">
      <t>ビョウイン</t>
    </rPh>
    <rPh sb="10" eb="12">
      <t>コウキョウ</t>
    </rPh>
    <rPh sb="12" eb="14">
      <t>シセツ</t>
    </rPh>
    <phoneticPr fontId="1"/>
  </si>
  <si>
    <t>土曜日（法人のカレンダーで定める日）・日・祝日（法人のカレンダーで定める日）・年末年始</t>
  </si>
  <si>
    <t>令和6年度：30,725円/月、 令和5年度：30,159円/月</t>
  </si>
  <si>
    <t>あり（無料）　①松本、田原町、文京方面、②運動公園、花堂、福井市南部方面</t>
  </si>
  <si>
    <t>あり（おかずとごはんのセット270円/1食）、（おかずのみ90円/1食）</t>
  </si>
  <si>
    <t>年に10回程度実施、コミュニケーション、能力の向上、働く体力の維持・向上に繋げることを目的としています。</t>
    <rPh sb="0" eb="1">
      <t>ネン</t>
    </rPh>
    <rPh sb="4" eb="5">
      <t>カイ</t>
    </rPh>
    <rPh sb="5" eb="7">
      <t>テイド</t>
    </rPh>
    <rPh sb="7" eb="9">
      <t>ジッシ</t>
    </rPh>
    <rPh sb="20" eb="22">
      <t>ノウリョク</t>
    </rPh>
    <rPh sb="23" eb="25">
      <t>コウジョウ</t>
    </rPh>
    <rPh sb="26" eb="27">
      <t>ハタラ</t>
    </rPh>
    <rPh sb="28" eb="30">
      <t>タイリョク</t>
    </rPh>
    <rPh sb="31" eb="33">
      <t>イジ</t>
    </rPh>
    <rPh sb="34" eb="36">
      <t>コウジョウ</t>
    </rPh>
    <rPh sb="37" eb="38">
      <t>ツナ</t>
    </rPh>
    <rPh sb="43" eb="45">
      <t>モクテキ</t>
    </rPh>
    <phoneticPr fontId="1"/>
  </si>
  <si>
    <t>施設内就労（箱折り、仏衣入れ、ラベル貼り、封入等）、施設外就労（清掃、除草、農作業等）</t>
    <rPh sb="0" eb="3">
      <t>シセツナイ</t>
    </rPh>
    <rPh sb="3" eb="5">
      <t>シュウロウ</t>
    </rPh>
    <rPh sb="6" eb="8">
      <t>ハコオ</t>
    </rPh>
    <rPh sb="10" eb="13">
      <t>ブツイイ</t>
    </rPh>
    <rPh sb="18" eb="19">
      <t>ハ</t>
    </rPh>
    <rPh sb="21" eb="23">
      <t>フウニュウ</t>
    </rPh>
    <rPh sb="23" eb="24">
      <t>ナド</t>
    </rPh>
    <rPh sb="26" eb="29">
      <t>シセツガイ</t>
    </rPh>
    <rPh sb="29" eb="31">
      <t>シュウロウ</t>
    </rPh>
    <rPh sb="32" eb="34">
      <t>セイソウ</t>
    </rPh>
    <rPh sb="35" eb="37">
      <t>ジョソウ</t>
    </rPh>
    <rPh sb="38" eb="41">
      <t>ノウサギョウ</t>
    </rPh>
    <rPh sb="41" eb="42">
      <t>ナド</t>
    </rPh>
    <phoneticPr fontId="1"/>
  </si>
  <si>
    <t>・一人一人のペースに合わせて、短時間から利用が可能で、徐々にステップアップしていくことができる。
・施設外就労と軽作業を組み合わせて作業提供が可能。
・近隣にバス停があり、立地条件がいい。</t>
  </si>
  <si>
    <t>当事者のハンディを受け入れ、本人が望む生活を傾聴して、働くことでリズムを構築して、一定の収入を確保することが出来て、自分の思いを徐々に具体化していけるように応援していきます。併せて、ステップアップの当人の目標をアドバイスも行い応援していきます。また、作業能力だけでなく社会マナー等もアドバイスして共生社会での活躍を応援していきます。</t>
    <phoneticPr fontId="1"/>
  </si>
  <si>
    <t>・訓練（軽作業や創作活動、生産活動に必要な知識、能力向上支援）
・相談及び援助（希望する生活や心身の状況の把握、適切な相談、助言、援助、関係機関（医療・相談支援専門員）との連携）
・実習、求職活動等支援（一般就労・A型へのステップアップ支援、定着支援等）
・施設外就労支援（物件清掃、冷蔵倉庫作業）
・送迎（会社規定範囲による）
・食事（希望者１食200円（味噌汁・ごはん・おかず）
・レクリエーション</t>
    <phoneticPr fontId="1"/>
  </si>
  <si>
    <t>＜在宅＞
ご自宅で就労をして頂きます。
作業開始、終了時にお電話等で睡眠時間、体温、食事量などの聞き取りをします。
また作業量、就労中の気分の変化なども聞き取りし、日々の体調確認を行っています。
月に1回以上はご自宅での訪問面談を行います。
軽作業などをご利用者様に合わせてご案内、ご提案します。
＜PC＞
事業所へ通所しながら就労して頂きます。
パソコンに特化した作業となり、様々なソフトを使いながら技術を学んでいきます。
パソコン以外ではキーホルダー小物作り、撮影補助の作業などもあります。
＜コンパス＞
事業所（春江地区）へ通所しながら就労して頂きます。※Ｂ型従たる事業所
福祉用具のメンテナンス、社内配送、建物・設備等の維持管理（清掃等）などの作業を行っています。
現在は自力通勤の方が多いですが、将来的には拠点間送迎を見込んでいます。</t>
    <phoneticPr fontId="1"/>
  </si>
  <si>
    <t>福井駅から徒歩圏内に位置しており、アクセスが非常に良好です。利用を通して自身の課題を整理して、目標を設定し、達成に向けた取り組みを進めることで、自分に合った働き方のために必要な力や働き続ける力を段階的に身につけることができます。前進主義では就労移行支援のほか、就労継続支援A型・B型の各サービスを提供しており、生産体制の連携のなかで、実践的で効果的なトレーニングを通して就労の幅を広げることができます。</t>
    <phoneticPr fontId="1"/>
  </si>
  <si>
    <t>「働きたいけれど、自分に何ができるかわからない」「どんな職場なら長く続けられるか不安」といった方へ向けた、新しいステップです。約1ヶ月の間、実際の作業体験や面談を通じて、あなたの強みや得意なこと、配慮が必要なポイントを一緒に整理します。
選択支援の主な内容
・作業場面を活用し、状況把握（アセスメント）
・利用計画立案と情報提供
・多機関連携によるケース会議を開催
・アセスメントシートを作成し、ご本人や学校・関係機関に共有</t>
    <phoneticPr fontId="1"/>
  </si>
  <si>
    <t>福井市和田東１－２２１７</t>
    <rPh sb="0" eb="3">
      <t>フクイシ</t>
    </rPh>
    <phoneticPr fontId="1"/>
  </si>
  <si>
    <t>0776-60-0025</t>
    <phoneticPr fontId="1"/>
  </si>
  <si>
    <t>0776-50-0810</t>
    <phoneticPr fontId="1"/>
  </si>
  <si>
    <t>0776-50-0811</t>
    <phoneticPr fontId="1"/>
  </si>
  <si>
    <t>0776-50-7596</t>
    <phoneticPr fontId="1"/>
  </si>
  <si>
    <t>0776-50-7597</t>
    <phoneticPr fontId="1"/>
  </si>
  <si>
    <t>0776-43-6984</t>
    <phoneticPr fontId="1"/>
  </si>
  <si>
    <t>0776-76-4566</t>
    <phoneticPr fontId="1"/>
  </si>
  <si>
    <t>0776-50-7345</t>
    <phoneticPr fontId="1"/>
  </si>
  <si>
    <t>0776-60-0030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</si>
</sst>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scheme val="minor"/>
    </font>
    <font>
      <sz val="6"/>
      <name val="ＭＳ Ｐゴシック"/>
      <family val="3"/>
      <charset val="128"/>
      <scheme val="minor"/>
    </font>
    <font>
      <sz val="18"/>
      <color theme="1"/>
      <name val="ＭＳ Ｐゴシック"/>
      <family val="2"/>
      <scheme val="minor"/>
    </font>
    <font>
      <sz val="9"/>
      <color theme="1"/>
      <name val="ＭＳ Ｐゴシック"/>
      <family val="2"/>
      <scheme val="minor"/>
    </font>
    <font>
      <b/>
      <sz val="11"/>
      <color theme="1"/>
      <name val="ＭＳ Ｐゴシック"/>
      <family val="3"/>
      <charset val="128"/>
      <scheme val="minor"/>
    </font>
    <font>
      <sz val="10"/>
      <color theme="1"/>
      <name val="ＭＳ Ｐゴシック"/>
      <family val="2"/>
      <scheme val="minor"/>
    </font>
    <font>
      <sz val="8"/>
      <color theme="1"/>
      <name val="ＭＳ Ｐゴシック"/>
      <family val="2"/>
      <scheme val="minor"/>
    </font>
    <font>
      <u/>
      <sz val="11"/>
      <color theme="10"/>
      <name val="ＭＳ Ｐゴシック"/>
      <family val="2"/>
      <scheme val="minor"/>
    </font>
    <font>
      <sz val="9"/>
      <color theme="1"/>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4"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145">
    <xf numFmtId="0" fontId="0" fillId="0" borderId="0" xfId="0"/>
    <xf numFmtId="0" fontId="0" fillId="0" borderId="19" xfId="0" applyBorder="1" applyAlignment="1">
      <alignment horizontal="center" vertical="center"/>
    </xf>
    <xf numFmtId="0" fontId="0" fillId="0" borderId="0" xfId="0" applyFill="1"/>
    <xf numFmtId="0" fontId="0" fillId="0" borderId="0" xfId="0" applyFill="1" applyAlignment="1">
      <alignment horizontal="center"/>
    </xf>
    <xf numFmtId="49" fontId="0" fillId="4" borderId="1" xfId="0" applyNumberFormat="1" applyFill="1" applyBorder="1" applyAlignment="1">
      <alignment vertical="center" wrapText="1"/>
    </xf>
    <xf numFmtId="49" fontId="0" fillId="4" borderId="1" xfId="0" quotePrefix="1" applyNumberFormat="1" applyFill="1" applyBorder="1" applyAlignment="1">
      <alignment vertical="center" wrapText="1"/>
    </xf>
    <xf numFmtId="49" fontId="0" fillId="4" borderId="26" xfId="0" applyNumberFormat="1" applyFill="1" applyBorder="1" applyAlignment="1">
      <alignment vertical="center" wrapText="1"/>
    </xf>
    <xf numFmtId="0" fontId="0" fillId="4" borderId="1" xfId="0" applyFill="1" applyBorder="1" applyAlignment="1">
      <alignment vertical="center" wrapText="1"/>
    </xf>
    <xf numFmtId="0" fontId="0" fillId="4" borderId="26" xfId="0" applyFill="1" applyBorder="1" applyAlignment="1">
      <alignment vertical="center" wrapText="1"/>
    </xf>
    <xf numFmtId="49" fontId="0" fillId="4" borderId="1" xfId="0" applyNumberFormat="1" applyFill="1" applyBorder="1" applyAlignment="1">
      <alignment horizontal="left" vertical="center" wrapText="1"/>
    </xf>
    <xf numFmtId="49" fontId="0" fillId="3" borderId="1" xfId="0" applyNumberFormat="1" applyFill="1" applyBorder="1" applyAlignment="1">
      <alignment vertical="center" wrapText="1"/>
    </xf>
    <xf numFmtId="49" fontId="0" fillId="3" borderId="1" xfId="0" quotePrefix="1" applyNumberFormat="1" applyFill="1" applyBorder="1" applyAlignment="1">
      <alignment vertical="center" wrapText="1"/>
    </xf>
    <xf numFmtId="49" fontId="0" fillId="3" borderId="26" xfId="0" applyNumberFormat="1" applyFill="1" applyBorder="1" applyAlignment="1">
      <alignment vertical="center" wrapText="1"/>
    </xf>
    <xf numFmtId="0" fontId="0" fillId="3" borderId="1" xfId="0" applyFill="1" applyBorder="1" applyAlignment="1">
      <alignment vertical="center" wrapText="1"/>
    </xf>
    <xf numFmtId="0" fontId="0" fillId="3" borderId="1" xfId="0" quotePrefix="1" applyFill="1" applyBorder="1" applyAlignment="1">
      <alignment vertical="center" wrapText="1"/>
    </xf>
    <xf numFmtId="0" fontId="0" fillId="3" borderId="26" xfId="0" applyFill="1" applyBorder="1" applyAlignment="1">
      <alignment vertical="center" wrapText="1"/>
    </xf>
    <xf numFmtId="49" fontId="0" fillId="3" borderId="1" xfId="0" applyNumberFormat="1" applyFill="1" applyBorder="1" applyAlignment="1">
      <alignment vertical="center"/>
    </xf>
    <xf numFmtId="49" fontId="0" fillId="5" borderId="1" xfId="0" applyNumberFormat="1" applyFill="1" applyBorder="1" applyAlignment="1">
      <alignment vertical="center" wrapText="1"/>
    </xf>
    <xf numFmtId="49" fontId="0" fillId="5" borderId="1" xfId="0" quotePrefix="1" applyNumberFormat="1" applyFill="1" applyBorder="1" applyAlignment="1">
      <alignment vertical="center" wrapText="1"/>
    </xf>
    <xf numFmtId="49" fontId="0" fillId="5" borderId="26" xfId="0" applyNumberFormat="1" applyFill="1" applyBorder="1" applyAlignment="1">
      <alignment vertical="center" wrapText="1"/>
    </xf>
    <xf numFmtId="0" fontId="0" fillId="5" borderId="1" xfId="0" applyFill="1" applyBorder="1" applyAlignment="1">
      <alignment vertical="center" wrapText="1"/>
    </xf>
    <xf numFmtId="0" fontId="0" fillId="5" borderId="26" xfId="0" applyFill="1" applyBorder="1" applyAlignment="1">
      <alignment vertical="center" wrapText="1"/>
    </xf>
    <xf numFmtId="0" fontId="0" fillId="6" borderId="1" xfId="0" applyFill="1" applyBorder="1" applyAlignment="1">
      <alignment vertical="center" wrapText="1"/>
    </xf>
    <xf numFmtId="49" fontId="0" fillId="6" borderId="1" xfId="0" applyNumberFormat="1" applyFill="1" applyBorder="1" applyAlignment="1">
      <alignment vertical="center" wrapText="1"/>
    </xf>
    <xf numFmtId="49" fontId="0" fillId="6" borderId="26" xfId="0" applyNumberFormat="1" applyFill="1" applyBorder="1" applyAlignment="1">
      <alignment vertical="center" wrapText="1"/>
    </xf>
    <xf numFmtId="49" fontId="0" fillId="6" borderId="1" xfId="0" quotePrefix="1" applyNumberFormat="1" applyFill="1" applyBorder="1" applyAlignment="1">
      <alignment vertical="center" wrapText="1"/>
    </xf>
    <xf numFmtId="0" fontId="0" fillId="6" borderId="21" xfId="0" applyFill="1" applyBorder="1" applyAlignment="1">
      <alignment vertical="center" wrapText="1"/>
    </xf>
    <xf numFmtId="0" fontId="0" fillId="6" borderId="2" xfId="0" applyFill="1" applyBorder="1" applyAlignment="1">
      <alignment vertical="center" wrapText="1"/>
    </xf>
    <xf numFmtId="0" fontId="0" fillId="2" borderId="20" xfId="0" applyFill="1" applyBorder="1" applyAlignment="1" applyProtection="1">
      <alignment horizontal="center" vertical="center"/>
      <protection locked="0"/>
    </xf>
    <xf numFmtId="0" fontId="0" fillId="2" borderId="25" xfId="0" applyFill="1" applyBorder="1" applyAlignment="1">
      <alignment horizontal="center" vertical="center"/>
    </xf>
    <xf numFmtId="49" fontId="0" fillId="4" borderId="1" xfId="0" applyNumberFormat="1" applyFill="1" applyBorder="1" applyAlignment="1">
      <alignment vertical="center"/>
    </xf>
    <xf numFmtId="0" fontId="0" fillId="4" borderId="1" xfId="0" applyFill="1" applyBorder="1" applyAlignment="1">
      <alignment vertical="center"/>
    </xf>
    <xf numFmtId="49" fontId="5" fillId="4" borderId="26" xfId="0" applyNumberFormat="1" applyFont="1" applyFill="1" applyBorder="1" applyAlignment="1">
      <alignment vertical="center" wrapText="1"/>
    </xf>
    <xf numFmtId="0" fontId="5" fillId="4" borderId="26" xfId="0" applyFont="1" applyFill="1" applyBorder="1" applyAlignment="1">
      <alignment vertical="center" wrapText="1"/>
    </xf>
    <xf numFmtId="0" fontId="0" fillId="3" borderId="1" xfId="0" applyFill="1" applyBorder="1" applyAlignment="1">
      <alignment vertical="center"/>
    </xf>
    <xf numFmtId="49" fontId="0" fillId="3" borderId="1" xfId="0" quotePrefix="1" applyNumberFormat="1" applyFill="1" applyBorder="1" applyAlignment="1">
      <alignment vertical="center"/>
    </xf>
    <xf numFmtId="49" fontId="5" fillId="3" borderId="1" xfId="0" applyNumberFormat="1" applyFont="1" applyFill="1" applyBorder="1" applyAlignment="1">
      <alignment vertical="center" wrapText="1"/>
    </xf>
    <xf numFmtId="49" fontId="3" fillId="3" borderId="26" xfId="0" applyNumberFormat="1" applyFont="1" applyFill="1" applyBorder="1" applyAlignment="1">
      <alignment vertical="center" wrapText="1"/>
    </xf>
    <xf numFmtId="49" fontId="5" fillId="3" borderId="26" xfId="0" applyNumberFormat="1" applyFont="1" applyFill="1" applyBorder="1" applyAlignment="1">
      <alignment vertical="center" wrapText="1"/>
    </xf>
    <xf numFmtId="0" fontId="6" fillId="3" borderId="26" xfId="0" applyFont="1" applyFill="1" applyBorder="1" applyAlignment="1">
      <alignment vertical="center" wrapText="1"/>
    </xf>
    <xf numFmtId="0" fontId="5" fillId="3" borderId="26" xfId="0" applyFont="1" applyFill="1" applyBorder="1" applyAlignment="1">
      <alignment vertical="center" wrapText="1"/>
    </xf>
    <xf numFmtId="0" fontId="5" fillId="3" borderId="1" xfId="0" applyFont="1" applyFill="1" applyBorder="1" applyAlignment="1">
      <alignment vertical="center" wrapText="1"/>
    </xf>
    <xf numFmtId="49" fontId="0" fillId="5" borderId="1" xfId="0" applyNumberFormat="1" applyFill="1" applyBorder="1" applyAlignment="1">
      <alignment vertical="center"/>
    </xf>
    <xf numFmtId="0" fontId="0" fillId="5" borderId="1" xfId="0" applyFill="1" applyBorder="1" applyAlignment="1">
      <alignment vertical="center"/>
    </xf>
    <xf numFmtId="0" fontId="5" fillId="5" borderId="26" xfId="0" applyFont="1" applyFill="1" applyBorder="1" applyAlignment="1">
      <alignment vertical="center" wrapText="1"/>
    </xf>
    <xf numFmtId="0" fontId="0" fillId="6" borderId="1" xfId="0" applyFill="1" applyBorder="1" applyAlignment="1">
      <alignment vertical="center"/>
    </xf>
    <xf numFmtId="49" fontId="0" fillId="6" borderId="1" xfId="0" applyNumberFormat="1" applyFill="1" applyBorder="1" applyAlignment="1">
      <alignment vertical="center"/>
    </xf>
    <xf numFmtId="49" fontId="5" fillId="6" borderId="26" xfId="0" applyNumberFormat="1" applyFont="1" applyFill="1" applyBorder="1" applyAlignment="1">
      <alignment vertical="center" wrapText="1"/>
    </xf>
    <xf numFmtId="0" fontId="0" fillId="6" borderId="21" xfId="0" applyFill="1" applyBorder="1" applyAlignment="1">
      <alignment vertical="center"/>
    </xf>
    <xf numFmtId="0" fontId="3" fillId="3" borderId="1" xfId="0" applyFont="1" applyFill="1" applyBorder="1" applyAlignment="1">
      <alignment vertical="center" wrapText="1"/>
    </xf>
    <xf numFmtId="0" fontId="3" fillId="4" borderId="1" xfId="0" applyFont="1" applyFill="1" applyBorder="1" applyAlignment="1">
      <alignment vertical="center" wrapText="1"/>
    </xf>
    <xf numFmtId="0" fontId="5" fillId="5" borderId="1" xfId="0" applyFont="1" applyFill="1" applyBorder="1" applyAlignment="1">
      <alignment vertical="center" wrapText="1"/>
    </xf>
    <xf numFmtId="49" fontId="5" fillId="5" borderId="1" xfId="0" applyNumberFormat="1" applyFont="1" applyFill="1" applyBorder="1" applyAlignment="1">
      <alignment vertical="center" wrapText="1"/>
    </xf>
    <xf numFmtId="0" fontId="3" fillId="5" borderId="1" xfId="0" applyFont="1" applyFill="1" applyBorder="1" applyAlignment="1">
      <alignment vertical="center" wrapText="1"/>
    </xf>
    <xf numFmtId="49" fontId="0" fillId="4" borderId="1" xfId="0" applyNumberFormat="1" applyFill="1" applyBorder="1" applyAlignment="1" applyProtection="1">
      <alignment vertical="center" wrapText="1"/>
      <protection locked="0"/>
    </xf>
    <xf numFmtId="0" fontId="0" fillId="4" borderId="1" xfId="0" applyFill="1" applyBorder="1" applyAlignment="1" applyProtection="1">
      <alignment vertical="center" wrapText="1"/>
      <protection locked="0"/>
    </xf>
    <xf numFmtId="0" fontId="0" fillId="4" borderId="1" xfId="0" quotePrefix="1" applyFill="1" applyBorder="1" applyAlignment="1" applyProtection="1">
      <alignment vertical="center" wrapText="1"/>
      <protection locked="0"/>
    </xf>
    <xf numFmtId="49" fontId="0" fillId="4" borderId="1" xfId="0" quotePrefix="1" applyNumberFormat="1" applyFill="1" applyBorder="1" applyAlignment="1" applyProtection="1">
      <alignment vertical="center" wrapText="1"/>
      <protection locked="0"/>
    </xf>
    <xf numFmtId="49" fontId="0" fillId="3" borderId="1" xfId="0" applyNumberFormat="1" applyFill="1" applyBorder="1" applyAlignment="1" applyProtection="1">
      <alignment vertical="center" wrapText="1"/>
      <protection locked="0"/>
    </xf>
    <xf numFmtId="0" fontId="0" fillId="3" borderId="1" xfId="0" applyFill="1" applyBorder="1" applyAlignment="1" applyProtection="1">
      <alignment vertical="center" wrapText="1"/>
      <protection locked="0"/>
    </xf>
    <xf numFmtId="0" fontId="0" fillId="3" borderId="1" xfId="0" quotePrefix="1" applyFill="1" applyBorder="1" applyAlignment="1" applyProtection="1">
      <alignment vertical="center" wrapText="1"/>
      <protection locked="0"/>
    </xf>
    <xf numFmtId="49" fontId="0" fillId="3" borderId="1" xfId="0" applyNumberFormat="1" applyFill="1" applyBorder="1" applyAlignment="1" applyProtection="1">
      <alignment vertical="center"/>
      <protection locked="0"/>
    </xf>
    <xf numFmtId="49" fontId="0" fillId="3" borderId="1" xfId="0" quotePrefix="1" applyNumberFormat="1" applyFill="1" applyBorder="1" applyAlignment="1" applyProtection="1">
      <alignment vertical="center" wrapText="1"/>
      <protection locked="0"/>
    </xf>
    <xf numFmtId="0" fontId="0" fillId="3" borderId="0" xfId="0" applyFill="1" applyAlignment="1" applyProtection="1">
      <alignment vertical="center"/>
      <protection locked="0"/>
    </xf>
    <xf numFmtId="49" fontId="0" fillId="5" borderId="1" xfId="0" applyNumberFormat="1" applyFill="1" applyBorder="1" applyAlignment="1" applyProtection="1">
      <alignment vertical="center" wrapText="1"/>
      <protection locked="0"/>
    </xf>
    <xf numFmtId="0" fontId="0" fillId="5" borderId="1" xfId="0" applyFill="1" applyBorder="1" applyAlignment="1" applyProtection="1">
      <alignment vertical="center" wrapText="1"/>
      <protection locked="0"/>
    </xf>
    <xf numFmtId="0" fontId="0" fillId="6" borderId="1" xfId="0" applyFill="1" applyBorder="1" applyAlignment="1" applyProtection="1">
      <alignment vertical="center" wrapText="1"/>
      <protection locked="0"/>
    </xf>
    <xf numFmtId="49" fontId="0" fillId="6" borderId="1" xfId="0" applyNumberFormat="1" applyFill="1" applyBorder="1" applyAlignment="1" applyProtection="1">
      <alignment vertical="center" wrapText="1"/>
      <protection locked="0"/>
    </xf>
    <xf numFmtId="0" fontId="0" fillId="6" borderId="21" xfId="0" applyFill="1" applyBorder="1" applyAlignment="1" applyProtection="1">
      <alignment vertical="center" wrapText="1"/>
      <protection locked="0"/>
    </xf>
    <xf numFmtId="49" fontId="0" fillId="4" borderId="1" xfId="0" applyNumberFormat="1" applyFill="1" applyBorder="1" applyAlignment="1" applyProtection="1">
      <alignment vertical="center"/>
      <protection locked="0"/>
    </xf>
    <xf numFmtId="0" fontId="0" fillId="4" borderId="1" xfId="0" applyFill="1" applyBorder="1" applyAlignment="1" applyProtection="1">
      <alignment vertical="center"/>
      <protection locked="0"/>
    </xf>
    <xf numFmtId="0" fontId="0" fillId="3" borderId="1" xfId="0" applyFill="1" applyBorder="1" applyAlignment="1" applyProtection="1">
      <alignment vertical="center"/>
      <protection locked="0"/>
    </xf>
    <xf numFmtId="49" fontId="0" fillId="5" borderId="1" xfId="0" applyNumberFormat="1" applyFill="1" applyBorder="1" applyAlignment="1" applyProtection="1">
      <alignment vertical="center"/>
      <protection locked="0"/>
    </xf>
    <xf numFmtId="0" fontId="0" fillId="5" borderId="1" xfId="0" applyFill="1" applyBorder="1" applyAlignment="1" applyProtection="1">
      <alignment vertical="center"/>
      <protection locked="0"/>
    </xf>
    <xf numFmtId="0" fontId="0" fillId="6" borderId="1" xfId="0" applyFill="1" applyBorder="1" applyAlignment="1" applyProtection="1">
      <alignment vertical="center"/>
      <protection locked="0"/>
    </xf>
    <xf numFmtId="49" fontId="0" fillId="6" borderId="1" xfId="0" applyNumberFormat="1" applyFill="1" applyBorder="1" applyAlignment="1" applyProtection="1">
      <alignment vertical="center"/>
      <protection locked="0"/>
    </xf>
    <xf numFmtId="0" fontId="0" fillId="6" borderId="21" xfId="0" applyFill="1" applyBorder="1" applyAlignment="1" applyProtection="1">
      <alignment vertical="center"/>
      <protection locked="0"/>
    </xf>
    <xf numFmtId="0" fontId="0" fillId="0" borderId="7" xfId="0" applyFill="1" applyBorder="1" applyAlignment="1" applyProtection="1">
      <alignment horizontal="center"/>
      <protection locked="0"/>
    </xf>
    <xf numFmtId="0" fontId="0" fillId="0" borderId="8" xfId="0" applyFill="1" applyBorder="1" applyAlignment="1" applyProtection="1">
      <alignment horizontal="center"/>
      <protection locked="0"/>
    </xf>
    <xf numFmtId="0" fontId="0" fillId="0" borderId="5" xfId="0" applyFill="1" applyBorder="1" applyAlignment="1" applyProtection="1">
      <alignment horizontal="center"/>
      <protection locked="0"/>
    </xf>
    <xf numFmtId="0" fontId="0" fillId="0" borderId="0" xfId="0" applyFill="1" applyProtection="1">
      <protection locked="0"/>
    </xf>
    <xf numFmtId="0" fontId="7" fillId="4" borderId="1" xfId="1" applyFill="1" applyBorder="1" applyAlignment="1" applyProtection="1">
      <alignment vertical="center" wrapText="1"/>
      <protection locked="0"/>
    </xf>
    <xf numFmtId="49" fontId="7" fillId="4" borderId="1" xfId="1" applyNumberFormat="1" applyFill="1" applyBorder="1" applyAlignment="1" applyProtection="1">
      <alignment vertical="center" wrapText="1"/>
      <protection locked="0"/>
    </xf>
    <xf numFmtId="49" fontId="7" fillId="3" borderId="1" xfId="1" applyNumberFormat="1" applyFill="1" applyBorder="1" applyAlignment="1" applyProtection="1">
      <alignment vertical="center" wrapText="1"/>
      <protection locked="0"/>
    </xf>
    <xf numFmtId="0" fontId="7" fillId="3" borderId="1" xfId="1" applyFill="1" applyBorder="1" applyAlignment="1" applyProtection="1">
      <alignment vertical="center" wrapText="1"/>
      <protection locked="0"/>
    </xf>
    <xf numFmtId="49" fontId="7" fillId="3" borderId="1" xfId="1" applyNumberFormat="1" applyFill="1" applyBorder="1" applyAlignment="1" applyProtection="1">
      <alignment vertical="center"/>
      <protection locked="0"/>
    </xf>
    <xf numFmtId="0" fontId="7" fillId="3" borderId="0" xfId="1" applyFill="1" applyAlignment="1">
      <alignment vertical="center"/>
    </xf>
    <xf numFmtId="49" fontId="7" fillId="5" borderId="1" xfId="1" applyNumberFormat="1" applyFill="1" applyBorder="1" applyAlignment="1" applyProtection="1">
      <alignment vertical="center" wrapText="1"/>
      <protection locked="0"/>
    </xf>
    <xf numFmtId="0" fontId="7" fillId="5" borderId="1" xfId="1" applyFill="1" applyBorder="1" applyAlignment="1" applyProtection="1">
      <alignment vertical="center" wrapText="1"/>
      <protection locked="0"/>
    </xf>
    <xf numFmtId="0" fontId="7" fillId="6" borderId="1" xfId="1" applyFill="1" applyBorder="1" applyAlignment="1" applyProtection="1">
      <alignment vertical="center" wrapText="1"/>
      <protection locked="0"/>
    </xf>
    <xf numFmtId="49" fontId="7" fillId="6" borderId="1" xfId="1" applyNumberFormat="1" applyFill="1" applyBorder="1" applyAlignment="1" applyProtection="1">
      <alignment vertical="center" wrapText="1"/>
      <protection locked="0"/>
    </xf>
    <xf numFmtId="0" fontId="7" fillId="6" borderId="21" xfId="1" applyFill="1" applyBorder="1" applyAlignment="1" applyProtection="1">
      <alignment vertical="center" wrapText="1"/>
      <protection locked="0"/>
    </xf>
    <xf numFmtId="0" fontId="0" fillId="7" borderId="21" xfId="0" applyFill="1" applyBorder="1" applyAlignment="1" applyProtection="1">
      <alignment vertical="center"/>
      <protection locked="0"/>
    </xf>
    <xf numFmtId="0" fontId="0" fillId="7" borderId="21" xfId="0" applyFill="1" applyBorder="1" applyAlignment="1">
      <alignment vertical="center"/>
    </xf>
    <xf numFmtId="0" fontId="0" fillId="7" borderId="21" xfId="0" applyFill="1" applyBorder="1" applyAlignment="1" applyProtection="1">
      <alignment vertical="center" wrapText="1"/>
      <protection locked="0"/>
    </xf>
    <xf numFmtId="0" fontId="7" fillId="7" borderId="21" xfId="1" applyFill="1" applyBorder="1" applyAlignment="1" applyProtection="1">
      <alignment vertical="center" wrapText="1"/>
      <protection locked="0"/>
    </xf>
    <xf numFmtId="0" fontId="0" fillId="7" borderId="21" xfId="0" applyFill="1" applyBorder="1" applyAlignment="1">
      <alignment vertical="center" wrapText="1"/>
    </xf>
    <xf numFmtId="0" fontId="0" fillId="7" borderId="2" xfId="0" applyFill="1" applyBorder="1" applyAlignment="1">
      <alignment vertical="center" wrapText="1"/>
    </xf>
    <xf numFmtId="0" fontId="3" fillId="4" borderId="26" xfId="0" applyFont="1" applyFill="1" applyBorder="1" applyAlignment="1">
      <alignment vertical="center" wrapText="1"/>
    </xf>
    <xf numFmtId="0" fontId="5" fillId="4" borderId="1" xfId="0" applyFont="1" applyFill="1" applyBorder="1" applyAlignment="1">
      <alignment vertical="center" wrapText="1"/>
    </xf>
    <xf numFmtId="0" fontId="3" fillId="3" borderId="26" xfId="0" applyFont="1" applyFill="1" applyBorder="1" applyAlignment="1">
      <alignment vertical="center" wrapText="1"/>
    </xf>
    <xf numFmtId="49" fontId="3" fillId="3" borderId="1" xfId="0" applyNumberFormat="1" applyFont="1" applyFill="1" applyBorder="1" applyAlignment="1">
      <alignment vertical="center" wrapText="1"/>
    </xf>
    <xf numFmtId="0" fontId="6" fillId="3" borderId="1" xfId="0" applyFont="1" applyFill="1" applyBorder="1" applyAlignment="1">
      <alignment vertical="center" wrapText="1"/>
    </xf>
    <xf numFmtId="0" fontId="3" fillId="5" borderId="26" xfId="0" applyFont="1" applyFill="1" applyBorder="1" applyAlignment="1">
      <alignment vertical="center" wrapText="1"/>
    </xf>
    <xf numFmtId="0" fontId="6" fillId="6" borderId="26" xfId="0" applyFont="1" applyFill="1" applyBorder="1" applyAlignment="1">
      <alignment vertical="center" wrapText="1"/>
    </xf>
    <xf numFmtId="49" fontId="5" fillId="6" borderId="1" xfId="0" applyNumberFormat="1" applyFont="1" applyFill="1" applyBorder="1" applyAlignment="1">
      <alignment vertical="center" wrapText="1"/>
    </xf>
    <xf numFmtId="49" fontId="3" fillId="6" borderId="1" xfId="0" applyNumberFormat="1" applyFont="1" applyFill="1" applyBorder="1" applyAlignment="1">
      <alignment vertical="center" wrapText="1"/>
    </xf>
    <xf numFmtId="0" fontId="6" fillId="6" borderId="1" xfId="0" applyFont="1" applyFill="1" applyBorder="1" applyAlignment="1">
      <alignment vertical="center" wrapText="1"/>
    </xf>
    <xf numFmtId="0" fontId="6" fillId="5" borderId="1" xfId="0" applyFont="1" applyFill="1" applyBorder="1" applyAlignment="1">
      <alignment vertical="center" wrapText="1"/>
    </xf>
    <xf numFmtId="0" fontId="8" fillId="7" borderId="21" xfId="0" applyFont="1" applyFill="1" applyBorder="1" applyAlignment="1">
      <alignment vertical="center" wrapText="1"/>
    </xf>
    <xf numFmtId="0" fontId="8" fillId="7" borderId="2" xfId="0" applyFont="1" applyFill="1" applyBorder="1" applyAlignment="1">
      <alignment vertical="center" wrapText="1"/>
    </xf>
    <xf numFmtId="0" fontId="3" fillId="0" borderId="1" xfId="0" applyFont="1" applyBorder="1" applyAlignment="1">
      <alignment horizontal="left" vertical="center" wrapText="1"/>
    </xf>
    <xf numFmtId="0" fontId="0" fillId="0" borderId="1"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3" fillId="0" borderId="0" xfId="0" applyFont="1" applyAlignment="1">
      <alignment horizontal="left" vertical="center" wrapText="1"/>
    </xf>
    <xf numFmtId="0" fontId="3" fillId="0" borderId="2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cellXfs>
  <cellStyles count="2">
    <cellStyle name="ハイパーリンク" xfId="1" builtinId="8"/>
    <cellStyle name="標準" xfId="0" builtinId="0"/>
  </cellStyles>
  <dxfs count="41">
    <dxf>
      <fill>
        <patternFill patternType="none">
          <fgColor indexed="64"/>
          <bgColor auto="1"/>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rgb="FFFFFF0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dxf>
    <dxf>
      <border>
        <bottom style="thin">
          <color indexed="64"/>
        </bottom>
      </border>
    </dxf>
    <dxf>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380999</xdr:colOff>
      <xdr:row>1</xdr:row>
      <xdr:rowOff>114299</xdr:rowOff>
    </xdr:from>
    <xdr:to>
      <xdr:col>12</xdr:col>
      <xdr:colOff>257175</xdr:colOff>
      <xdr:row>4</xdr:row>
      <xdr:rowOff>95249</xdr:rowOff>
    </xdr:to>
    <xdr:sp macro="" textlink="">
      <xdr:nvSpPr>
        <xdr:cNvPr id="2" name="吹き出し: 角を丸めた四角形 1">
          <a:extLst>
            <a:ext uri="{FF2B5EF4-FFF2-40B4-BE49-F238E27FC236}">
              <a16:creationId xmlns:a16="http://schemas.microsoft.com/office/drawing/2014/main" id="{DED7E4B4-9B89-4712-AAA5-7F3DD8FBFEA9}"/>
            </a:ext>
          </a:extLst>
        </xdr:cNvPr>
        <xdr:cNvSpPr/>
      </xdr:nvSpPr>
      <xdr:spPr>
        <a:xfrm>
          <a:off x="8086724" y="295274"/>
          <a:ext cx="1933576" cy="790575"/>
        </a:xfrm>
        <a:prstGeom prst="wedgeRoundRectCallout">
          <a:avLst>
            <a:gd name="adj1" fmla="val -67054"/>
            <a:gd name="adj2" fmla="val -537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下図左端の番号を入力すると、事業所データが表示されます。</a:t>
          </a:r>
          <a:endParaRPr kumimoji="1" lang="en-US" altLang="ja-JP" sz="1100">
            <a:solidFill>
              <a:sysClr val="windowText" lastClr="000000"/>
            </a:solidFill>
          </a:endParaRPr>
        </a:p>
      </xdr:txBody>
    </xdr:sp>
    <xdr:clientData/>
  </xdr:twoCellAnchor>
  <xdr:twoCellAnchor editAs="oneCell">
    <xdr:from>
      <xdr:col>9</xdr:col>
      <xdr:colOff>447675</xdr:colOff>
      <xdr:row>6</xdr:row>
      <xdr:rowOff>123825</xdr:rowOff>
    </xdr:from>
    <xdr:to>
      <xdr:col>21</xdr:col>
      <xdr:colOff>1905</xdr:colOff>
      <xdr:row>58</xdr:row>
      <xdr:rowOff>93345</xdr:rowOff>
    </xdr:to>
    <xdr:pic>
      <xdr:nvPicPr>
        <xdr:cNvPr id="5" name="図 4">
          <a:extLst>
            <a:ext uri="{FF2B5EF4-FFF2-40B4-BE49-F238E27FC236}">
              <a16:creationId xmlns:a16="http://schemas.microsoft.com/office/drawing/2014/main" id="{A23285AA-2ADF-FF4D-329B-37327BE8D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1447800"/>
          <a:ext cx="6869430" cy="8884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1FECE9C-0051-4973-8218-990EB9A2F9C9}" name="一覧" displayName="一覧" ref="A1:AJ104" totalsRowShown="0" headerRowDxfId="40" dataDxfId="38" headerRowBorderDxfId="39" tableBorderDxfId="37" totalsRowBorderDxfId="36">
  <autoFilter ref="A1:AJ104" xr:uid="{D5B63E72-7C7C-448F-92CB-F20375947AAF}"/>
  <tableColumns count="36">
    <tableColumn id="1" xr3:uid="{5FF3B752-BBEA-497E-A783-EE3F949FBD0C}" name="番号" dataDxfId="35"/>
    <tableColumn id="7" xr3:uid="{FD1E5463-0C39-49C3-90BD-34131C7B8CEF}" name="事業所名" dataDxfId="34"/>
    <tableColumn id="8" xr3:uid="{4332F6F5-5FB7-4535-B9B2-A9CB89143F02}" name="サービス種別" dataDxfId="33"/>
    <tableColumn id="9" xr3:uid="{D43251CD-1905-4CE0-BF60-EF794737C66D}" name="住所" dataDxfId="32"/>
    <tableColumn id="10" xr3:uid="{B5AC0808-58D6-4306-BA5A-0A6F98E7542A}" name="電話番号" dataDxfId="31"/>
    <tableColumn id="11" xr3:uid="{B94FDBDA-0C35-44D9-AE09-D07AB618B10E}" name="FAX番号" dataDxfId="30"/>
    <tableColumn id="12" xr3:uid="{F523672E-C568-48FA-BBE9-F8E3F1C043C7}" name="メールアドレス" dataDxfId="29"/>
    <tableColumn id="13" xr3:uid="{AFFF2D00-CE5C-42C3-A120-254D709BA42C}" name="ホームページＵＲＬ" dataDxfId="28"/>
    <tableColumn id="14" xr3:uid="{8F36D249-AF24-43E2-AFAC-94DBC89116CF}" name="対象障がい種別（複数選択可）" dataDxfId="27"/>
    <tableColumn id="15" xr3:uid="{4EAEE4F8-2D2C-486C-9F1A-96CA183AA837}" name="利用者比率" dataDxfId="26"/>
    <tableColumn id="16" xr3:uid="{AF4BE5C7-37B7-4CB4-A322-B7D8B79F0BB9}" name="サービス提供時間" dataDxfId="25"/>
    <tableColumn id="17" xr3:uid="{70D10B66-DE41-4A73-BC71-A9E9CC088402}" name="サービス提供時間②" dataDxfId="24"/>
    <tableColumn id="18" xr3:uid="{E84809A0-E0D8-4B09-A239-16A0CFBEC6C4}" name="サービス提供時間③" dataDxfId="23"/>
    <tableColumn id="19" xr3:uid="{72CB9D49-0CE5-4955-ADBB-F42F83FBFF5D}" name="サービス提供時間④" dataDxfId="22"/>
    <tableColumn id="20" xr3:uid="{3EE81D14-5B3F-4F0B-9950-6767DC75E70D}" name="作業内容" dataDxfId="21"/>
    <tableColumn id="21" xr3:uid="{BA0AA1BB-1984-4F7E-BF7C-6985905891E4}" name="施設外就労" dataDxfId="20"/>
    <tableColumn id="22" xr3:uid="{7C852AC0-FAA7-4B60-AF2F-8D8450AC3FFF}" name="施設外就労先の住所" dataDxfId="19"/>
    <tableColumn id="23" xr3:uid="{9851C2DD-E280-411F-A6DA-FA5F0B09BE20}" name="施設外就労先の住所②" dataDxfId="18"/>
    <tableColumn id="24" xr3:uid="{2A916D34-C36E-402F-AB08-67724F77EB00}" name="在宅就労" dataDxfId="17"/>
    <tableColumn id="25" xr3:uid="{25D46BD7-893A-4609-A9FF-988C5EA79027}" name="在宅就労の内容" dataDxfId="16"/>
    <tableColumn id="26" xr3:uid="{E52B6C03-0A67-4461-9F78-5409364FB71F}" name="休日" dataDxfId="15"/>
    <tableColumn id="27" xr3:uid="{F5138F3F-147E-43E8-8735-3D68E877125D}" name="有給取得率" dataDxfId="14"/>
    <tableColumn id="28" xr3:uid="{BFE2C0FC-F8D2-4173-9AB9-1ABBBF23223C}" name="賃金　※A型のみ" dataDxfId="13"/>
    <tableColumn id="29" xr3:uid="{6F89AD86-20C9-408D-830D-19A3AE878583}" name="平均工賃　※Ｂ型のみ" dataDxfId="12"/>
    <tableColumn id="30" xr3:uid="{5A846B28-BACC-440E-9C03-DBAB1030A566}" name="諸手当" dataDxfId="11"/>
    <tableColumn id="31" xr3:uid="{CF46C288-F18E-4184-8915-E9D98BFA0D3F}" name="定年" dataDxfId="10"/>
    <tableColumn id="32" xr3:uid="{9AF3109E-BD99-4352-ABA5-6A633B273B87}" name="送迎" dataDxfId="9"/>
    <tableColumn id="33" xr3:uid="{07F1AE6A-397F-4F23-8C46-244697E2D9C1}" name="駐車場" dataDxfId="8"/>
    <tableColumn id="34" xr3:uid="{1F90F66B-52E5-4B88-8441-13BB3CBA3602}" name="アクセス" dataDxfId="7"/>
    <tableColumn id="35" xr3:uid="{70B0B36F-A952-4609-A0D1-DBB4EB08B75D}" name="食事提供" dataDxfId="6"/>
    <tableColumn id="36" xr3:uid="{E109D3CA-5F80-4E4C-B1CA-C51286015B04}" name="バリアフリー設備等" dataDxfId="5"/>
    <tableColumn id="37" xr3:uid="{DA66A373-B192-442B-9F33-8E3AC5C6F05F}" name="一般就労移行実績" dataDxfId="4"/>
    <tableColumn id="38" xr3:uid="{0EAFB3EA-7EE4-49B0-A068-22663FA51194}" name="行事・研修等" dataDxfId="3"/>
    <tableColumn id="39" xr3:uid="{BBD36849-85E1-4ED5-9313-040543B69024}" name="その他特徴" dataDxfId="2"/>
    <tableColumn id="40" xr3:uid="{4477CFE5-FF78-44D6-AACC-851A17DE3A49}" name="サービス内容" dataDxfId="1"/>
    <tableColumn id="41" xr3:uid="{D8B47A12-AF6D-4871-B5FD-87166D1DBF22}" name="アピールポイント"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keichoukai.or.jp/yumetuduki/" TargetMode="External"/><Relationship Id="rId21" Type="http://schemas.openxmlformats.org/officeDocument/2006/relationships/hyperlink" Target="https://rokujyokoseikai.jp/" TargetMode="External"/><Relationship Id="rId42" Type="http://schemas.openxmlformats.org/officeDocument/2006/relationships/hyperlink" Target="http://www.beans-nextstep.com/" TargetMode="External"/><Relationship Id="rId47" Type="http://schemas.openxmlformats.org/officeDocument/2006/relationships/hyperlink" Target="https://tactics-fukui.jp/" TargetMode="External"/><Relationship Id="rId63" Type="http://schemas.openxmlformats.org/officeDocument/2006/relationships/hyperlink" Target="http://www.akebonoen.jp/" TargetMode="External"/><Relationship Id="rId68" Type="http://schemas.openxmlformats.org/officeDocument/2006/relationships/hyperlink" Target="https://walless.net/" TargetMode="External"/><Relationship Id="rId84" Type="http://schemas.openxmlformats.org/officeDocument/2006/relationships/hyperlink" Target="http://www.akebonoen.jp/" TargetMode="External"/><Relationship Id="rId16" Type="http://schemas.openxmlformats.org/officeDocument/2006/relationships/hyperlink" Target="http://www.akebonoen.jp/" TargetMode="External"/><Relationship Id="rId11" Type="http://schemas.openxmlformats.org/officeDocument/2006/relationships/hyperlink" Target="https://standtogether-fukushi.com/" TargetMode="External"/><Relationship Id="rId32" Type="http://schemas.openxmlformats.org/officeDocument/2006/relationships/hyperlink" Target="https://neutral-group.com/" TargetMode="External"/><Relationship Id="rId37" Type="http://schemas.openxmlformats.org/officeDocument/2006/relationships/hyperlink" Target="http://www.cnf.or.jp/" TargetMode="External"/><Relationship Id="rId53" Type="http://schemas.openxmlformats.org/officeDocument/2006/relationships/hyperlink" Target="http://wannesu2150.wixsite.com/website" TargetMode="External"/><Relationship Id="rId58" Type="http://schemas.openxmlformats.org/officeDocument/2006/relationships/hyperlink" Target="https://hukusiservice.video-c.jp/" TargetMode="External"/><Relationship Id="rId74" Type="http://schemas.openxmlformats.org/officeDocument/2006/relationships/hyperlink" Target="https://www.asuwafukushikai.jp/" TargetMode="External"/><Relationship Id="rId79" Type="http://schemas.openxmlformats.org/officeDocument/2006/relationships/hyperlink" Target="http://www.cnf.or.jp/" TargetMode="External"/><Relationship Id="rId5" Type="http://schemas.openxmlformats.org/officeDocument/2006/relationships/hyperlink" Target="https://you-support.biz/" TargetMode="External"/><Relationship Id="rId19" Type="http://schemas.openxmlformats.org/officeDocument/2006/relationships/hyperlink" Target="https://www.fmatsubara.com/" TargetMode="External"/><Relationship Id="rId14" Type="http://schemas.openxmlformats.org/officeDocument/2006/relationships/hyperlink" Target="https://www.koushifukushikai.jp/" TargetMode="External"/><Relationship Id="rId22" Type="http://schemas.openxmlformats.org/officeDocument/2006/relationships/hyperlink" Target="http://rokujyokoseikai.jp/" TargetMode="External"/><Relationship Id="rId27" Type="http://schemas.openxmlformats.org/officeDocument/2006/relationships/hyperlink" Target="https://nijino-kai.jp/" TargetMode="External"/><Relationship Id="rId30" Type="http://schemas.openxmlformats.org/officeDocument/2006/relationships/hyperlink" Target="https://rokujyokoseikai.jp/" TargetMode="External"/><Relationship Id="rId35" Type="http://schemas.openxmlformats.org/officeDocument/2006/relationships/hyperlink" Target="https://sites.google.com/view/girafe-fukuib?usp=sharing" TargetMode="External"/><Relationship Id="rId43" Type="http://schemas.openxmlformats.org/officeDocument/2006/relationships/hyperlink" Target="https://tactics-fukui.jp/" TargetMode="External"/><Relationship Id="rId48" Type="http://schemas.openxmlformats.org/officeDocument/2006/relationships/hyperlink" Target="https://www.nextus-japan.com/" TargetMode="External"/><Relationship Id="rId56" Type="http://schemas.openxmlformats.org/officeDocument/2006/relationships/hyperlink" Target="https://yamazaki-kinzoku-bear.jp/" TargetMode="External"/><Relationship Id="rId64" Type="http://schemas.openxmlformats.org/officeDocument/2006/relationships/hyperlink" Target="https://www.keichoukai.or.jp/yumetuduki/" TargetMode="External"/><Relationship Id="rId69" Type="http://schemas.openxmlformats.org/officeDocument/2006/relationships/hyperlink" Target="https://www.asuwafukushikai.jp/" TargetMode="External"/><Relationship Id="rId77" Type="http://schemas.openxmlformats.org/officeDocument/2006/relationships/hyperlink" Target="https://www.keichoukai.or.jp/yumetuduki/" TargetMode="External"/><Relationship Id="rId8" Type="http://schemas.openxmlformats.org/officeDocument/2006/relationships/hyperlink" Target="https://neutral-group.com/" TargetMode="External"/><Relationship Id="rId51" Type="http://schemas.openxmlformats.org/officeDocument/2006/relationships/hyperlink" Target="https://yamazaki-kinzoku-bear.jp/" TargetMode="External"/><Relationship Id="rId72" Type="http://schemas.openxmlformats.org/officeDocument/2006/relationships/hyperlink" Target="https://www.keichoukai.or.jp/yumetuduki/" TargetMode="External"/><Relationship Id="rId80" Type="http://schemas.openxmlformats.org/officeDocument/2006/relationships/hyperlink" Target="https://standtogether-fukushi.com/" TargetMode="External"/><Relationship Id="rId85" Type="http://schemas.openxmlformats.org/officeDocument/2006/relationships/printerSettings" Target="../printerSettings/printerSettings1.bin"/><Relationship Id="rId3" Type="http://schemas.openxmlformats.org/officeDocument/2006/relationships/hyperlink" Target="https://fukui-fukushi.com/" TargetMode="External"/><Relationship Id="rId12" Type="http://schemas.openxmlformats.org/officeDocument/2006/relationships/hyperlink" Target="https://gsi-a.co.jp/" TargetMode="External"/><Relationship Id="rId17" Type="http://schemas.openxmlformats.org/officeDocument/2006/relationships/hyperlink" Target="https://www.asuwafukushikai.jp/" TargetMode="External"/><Relationship Id="rId25" Type="http://schemas.openxmlformats.org/officeDocument/2006/relationships/hyperlink" Target="https://kouenkai.c-net.or.jp/" TargetMode="External"/><Relationship Id="rId33" Type="http://schemas.openxmlformats.org/officeDocument/2006/relationships/hyperlink" Target="https://tactics-fukui.jp/" TargetMode="External"/><Relationship Id="rId38" Type="http://schemas.openxmlformats.org/officeDocument/2006/relationships/hyperlink" Target="https://fukui-fukushi.com/" TargetMode="External"/><Relationship Id="rId46" Type="http://schemas.openxmlformats.org/officeDocument/2006/relationships/hyperlink" Target="http://www.wingrow-work.jp/" TargetMode="External"/><Relationship Id="rId59" Type="http://schemas.openxmlformats.org/officeDocument/2006/relationships/hyperlink" Target="https://www.nextus-japan.com/" TargetMode="External"/><Relationship Id="rId67" Type="http://schemas.openxmlformats.org/officeDocument/2006/relationships/hyperlink" Target="https://tactics-fukui.jp/" TargetMode="External"/><Relationship Id="rId20" Type="http://schemas.openxmlformats.org/officeDocument/2006/relationships/hyperlink" Target="http://www.aoi-welfare.org/" TargetMode="External"/><Relationship Id="rId41" Type="http://schemas.openxmlformats.org/officeDocument/2006/relationships/hyperlink" Target="https://rokujyokoseikai.jp/" TargetMode="External"/><Relationship Id="rId54" Type="http://schemas.openxmlformats.org/officeDocument/2006/relationships/hyperlink" Target="https://aoi-tsuki-b.hp.peraichi.com/" TargetMode="External"/><Relationship Id="rId62" Type="http://schemas.openxmlformats.org/officeDocument/2006/relationships/hyperlink" Target="https://g-session.co.jp/" TargetMode="External"/><Relationship Id="rId70" Type="http://schemas.openxmlformats.org/officeDocument/2006/relationships/hyperlink" Target="https://standtogether-fukushi.com/" TargetMode="External"/><Relationship Id="rId75" Type="http://schemas.openxmlformats.org/officeDocument/2006/relationships/hyperlink" Target="https://tactics-fukui.jp/" TargetMode="External"/><Relationship Id="rId83" Type="http://schemas.openxmlformats.org/officeDocument/2006/relationships/hyperlink" Target="https://tactics-fukui.jp/" TargetMode="External"/><Relationship Id="rId1" Type="http://schemas.openxmlformats.org/officeDocument/2006/relationships/hyperlink" Target="https://next-37.jimdosite.com/" TargetMode="External"/><Relationship Id="rId6" Type="http://schemas.openxmlformats.org/officeDocument/2006/relationships/hyperlink" Target="https://www.fukui.coop/honobono-hearts/" TargetMode="External"/><Relationship Id="rId15" Type="http://schemas.openxmlformats.org/officeDocument/2006/relationships/hyperlink" Target="http://www.akebonoen.jp/" TargetMode="External"/><Relationship Id="rId23" Type="http://schemas.openxmlformats.org/officeDocument/2006/relationships/hyperlink" Target="http://www.waiwai-p.com/" TargetMode="External"/><Relationship Id="rId28" Type="http://schemas.openxmlformats.org/officeDocument/2006/relationships/hyperlink" Target="http://hikarinomura.jp/" TargetMode="External"/><Relationship Id="rId36" Type="http://schemas.openxmlformats.org/officeDocument/2006/relationships/hyperlink" Target="https://cnsv.co.jp/" TargetMode="External"/><Relationship Id="rId49" Type="http://schemas.openxmlformats.org/officeDocument/2006/relationships/hyperlink" Target="https://wonderf.jp/office/fukui/" TargetMode="External"/><Relationship Id="rId57" Type="http://schemas.openxmlformats.org/officeDocument/2006/relationships/hyperlink" Target="https://you-support.biz/" TargetMode="External"/><Relationship Id="rId10" Type="http://schemas.openxmlformats.org/officeDocument/2006/relationships/hyperlink" Target="https://www.nextus-japan.com/" TargetMode="External"/><Relationship Id="rId31" Type="http://schemas.openxmlformats.org/officeDocument/2006/relationships/hyperlink" Target="https://fukui-fukushi.com/" TargetMode="External"/><Relationship Id="rId44" Type="http://schemas.openxmlformats.org/officeDocument/2006/relationships/hyperlink" Target="https://integralgroup.jp/" TargetMode="External"/><Relationship Id="rId52" Type="http://schemas.openxmlformats.org/officeDocument/2006/relationships/hyperlink" Target="https://info0423168.wixsite.com/tsubasa" TargetMode="External"/><Relationship Id="rId60" Type="http://schemas.openxmlformats.org/officeDocument/2006/relationships/hyperlink" Target="https://earth-nagoya.com/" TargetMode="External"/><Relationship Id="rId65" Type="http://schemas.openxmlformats.org/officeDocument/2006/relationships/hyperlink" Target="http://hikarinomura.jp/" TargetMode="External"/><Relationship Id="rId73" Type="http://schemas.openxmlformats.org/officeDocument/2006/relationships/hyperlink" Target="http://walless.net/" TargetMode="External"/><Relationship Id="rId78" Type="http://schemas.openxmlformats.org/officeDocument/2006/relationships/hyperlink" Target="https://neutral-group.com/" TargetMode="External"/><Relationship Id="rId81" Type="http://schemas.openxmlformats.org/officeDocument/2006/relationships/hyperlink" Target="https://walless.net/" TargetMode="External"/><Relationship Id="rId86" Type="http://schemas.openxmlformats.org/officeDocument/2006/relationships/table" Target="../tables/table1.xml"/><Relationship Id="rId4" Type="http://schemas.openxmlformats.org/officeDocument/2006/relationships/hyperlink" Target="https://cnsv.co.jp/" TargetMode="External"/><Relationship Id="rId9" Type="http://schemas.openxmlformats.org/officeDocument/2006/relationships/hyperlink" Target="https://rokujyokoseikai.jp/" TargetMode="External"/><Relationship Id="rId13" Type="http://schemas.openxmlformats.org/officeDocument/2006/relationships/hyperlink" Target="http://www.fukui-genkinoie.jp/" TargetMode="External"/><Relationship Id="rId18" Type="http://schemas.openxmlformats.org/officeDocument/2006/relationships/hyperlink" Target="https://www.asuwafukushikai.jp/" TargetMode="External"/><Relationship Id="rId39" Type="http://schemas.openxmlformats.org/officeDocument/2006/relationships/hyperlink" Target="https://www.belle-sinfonie.co.jp/" TargetMode="External"/><Relationship Id="rId34" Type="http://schemas.openxmlformats.org/officeDocument/2006/relationships/hyperlink" Target="https://standtogether-fukushi.com/" TargetMode="External"/><Relationship Id="rId50" Type="http://schemas.openxmlformats.org/officeDocument/2006/relationships/hyperlink" Target="https://standtogether-fukushi.com/" TargetMode="External"/><Relationship Id="rId55" Type="http://schemas.openxmlformats.org/officeDocument/2006/relationships/hyperlink" Target="https://www.aru-fukui.com/" TargetMode="External"/><Relationship Id="rId76" Type="http://schemas.openxmlformats.org/officeDocument/2006/relationships/hyperlink" Target="https://www.nextus-japan.com/" TargetMode="External"/><Relationship Id="rId7" Type="http://schemas.openxmlformats.org/officeDocument/2006/relationships/hyperlink" Target="https://www.wingrow-work.jp/" TargetMode="External"/><Relationship Id="rId71" Type="http://schemas.openxmlformats.org/officeDocument/2006/relationships/hyperlink" Target="https://standtogether-fukushi.com/" TargetMode="External"/><Relationship Id="rId2" Type="http://schemas.openxmlformats.org/officeDocument/2006/relationships/hyperlink" Target="https://www.ohc-company.jp/" TargetMode="External"/><Relationship Id="rId29" Type="http://schemas.openxmlformats.org/officeDocument/2006/relationships/hyperlink" Target="http://www.e-selp.or.jp/" TargetMode="External"/><Relationship Id="rId24" Type="http://schemas.openxmlformats.org/officeDocument/2006/relationships/hyperlink" Target="https://nijino-kai.jp/" TargetMode="External"/><Relationship Id="rId40" Type="http://schemas.openxmlformats.org/officeDocument/2006/relationships/hyperlink" Target="http://tactics-fukui.jp/" TargetMode="External"/><Relationship Id="rId45" Type="http://schemas.openxmlformats.org/officeDocument/2006/relationships/hyperlink" Target="https://koseikaigroup.jp/2022/12/01/news_20221201/" TargetMode="External"/><Relationship Id="rId66" Type="http://schemas.openxmlformats.org/officeDocument/2006/relationships/hyperlink" Target="https://standtogether-fukushi.com/" TargetMode="External"/><Relationship Id="rId61" Type="http://schemas.openxmlformats.org/officeDocument/2006/relationships/hyperlink" Target="https://mizuguchi-wood.co.jp/" TargetMode="External"/><Relationship Id="rId82" Type="http://schemas.openxmlformats.org/officeDocument/2006/relationships/hyperlink" Target="http://www.asuwafukushikai.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63E72-7C7C-448F-92CB-F20375947AAF}">
  <dimension ref="A1:AJ104"/>
  <sheetViews>
    <sheetView tabSelected="1" view="pageBreakPreview" zoomScaleNormal="100" zoomScaleSheetLayoutView="100" workbookViewId="0">
      <pane xSplit="2" topLeftCell="AH1" activePane="topRight" state="frozen"/>
      <selection pane="topRight" activeCell="AJ16" sqref="AJ16"/>
    </sheetView>
  </sheetViews>
  <sheetFormatPr defaultColWidth="9" defaultRowHeight="13.2" x14ac:dyDescent="0.2"/>
  <cols>
    <col min="1" max="1" width="9" style="3"/>
    <col min="2" max="2" width="53.77734375" style="2" customWidth="1"/>
    <col min="3" max="3" width="18.21875" style="2" customWidth="1"/>
    <col min="4" max="4" width="31.77734375" style="2" customWidth="1"/>
    <col min="5" max="5" width="18.6640625" style="2" customWidth="1"/>
    <col min="6" max="6" width="18.21875" style="2" customWidth="1"/>
    <col min="7" max="7" width="38.6640625" style="2" customWidth="1"/>
    <col min="8" max="8" width="30.6640625" style="2" customWidth="1"/>
    <col min="9" max="9" width="19.88671875" style="2" customWidth="1"/>
    <col min="10" max="10" width="35.21875" style="2" customWidth="1"/>
    <col min="11" max="11" width="60.44140625" style="2" customWidth="1"/>
    <col min="12" max="12" width="52" style="2" customWidth="1"/>
    <col min="13" max="14" width="21" style="2" customWidth="1"/>
    <col min="15" max="15" width="46.77734375" style="2" customWidth="1"/>
    <col min="16" max="16" width="13.21875" style="2" customWidth="1"/>
    <col min="17" max="17" width="21.44140625" style="2" customWidth="1"/>
    <col min="18" max="18" width="23.6640625" style="2" customWidth="1"/>
    <col min="19" max="19" width="16.33203125" style="2" customWidth="1"/>
    <col min="20" max="20" width="20.77734375" style="2" customWidth="1"/>
    <col min="21" max="21" width="21.21875" style="2" customWidth="1"/>
    <col min="22" max="22" width="17.77734375" style="2" customWidth="1"/>
    <col min="23" max="23" width="18.109375" style="2" customWidth="1"/>
    <col min="24" max="24" width="22.6640625" style="2" customWidth="1"/>
    <col min="25" max="28" width="15.33203125" style="2" customWidth="1"/>
    <col min="29" max="29" width="25.44140625" style="2" customWidth="1"/>
    <col min="30" max="30" width="13.33203125" style="2" customWidth="1"/>
    <col min="31" max="31" width="24.77734375" style="2" customWidth="1"/>
    <col min="32" max="32" width="19.44140625" style="2" customWidth="1"/>
    <col min="33" max="33" width="27.88671875" style="2" customWidth="1"/>
    <col min="34" max="35" width="50.109375" style="2" customWidth="1"/>
    <col min="36" max="36" width="49.33203125" style="2" customWidth="1"/>
    <col min="37" max="16384" width="9" style="2"/>
  </cols>
  <sheetData>
    <row r="1" spans="1:36" s="80" customFormat="1" x14ac:dyDescent="0.2">
      <c r="A1" s="77" t="s">
        <v>623</v>
      </c>
      <c r="B1" s="78" t="s">
        <v>0</v>
      </c>
      <c r="C1" s="78" t="s">
        <v>1</v>
      </c>
      <c r="D1" s="78" t="s">
        <v>2</v>
      </c>
      <c r="E1" s="78" t="s">
        <v>3</v>
      </c>
      <c r="F1" s="78" t="s">
        <v>4</v>
      </c>
      <c r="G1" s="78" t="s">
        <v>5</v>
      </c>
      <c r="H1" s="78" t="s">
        <v>644</v>
      </c>
      <c r="I1" s="78" t="s">
        <v>6</v>
      </c>
      <c r="J1" s="78" t="s">
        <v>7</v>
      </c>
      <c r="K1" s="78" t="s">
        <v>557</v>
      </c>
      <c r="L1" s="78" t="s">
        <v>8</v>
      </c>
      <c r="M1" s="78" t="s">
        <v>9</v>
      </c>
      <c r="N1" s="78" t="s">
        <v>10</v>
      </c>
      <c r="O1" s="78" t="s">
        <v>11</v>
      </c>
      <c r="P1" s="78" t="s">
        <v>12</v>
      </c>
      <c r="Q1" s="78" t="s">
        <v>13</v>
      </c>
      <c r="R1" s="78" t="s">
        <v>14</v>
      </c>
      <c r="S1" s="78" t="s">
        <v>15</v>
      </c>
      <c r="T1" s="78" t="s">
        <v>16</v>
      </c>
      <c r="U1" s="78" t="s">
        <v>17</v>
      </c>
      <c r="V1" s="78" t="s">
        <v>18</v>
      </c>
      <c r="W1" s="78" t="s">
        <v>19</v>
      </c>
      <c r="X1" s="78" t="s">
        <v>20</v>
      </c>
      <c r="Y1" s="78" t="s">
        <v>21</v>
      </c>
      <c r="Z1" s="78" t="s">
        <v>22</v>
      </c>
      <c r="AA1" s="78" t="s">
        <v>23</v>
      </c>
      <c r="AB1" s="78" t="s">
        <v>24</v>
      </c>
      <c r="AC1" s="78" t="s">
        <v>25</v>
      </c>
      <c r="AD1" s="78" t="s">
        <v>26</v>
      </c>
      <c r="AE1" s="78" t="s">
        <v>27</v>
      </c>
      <c r="AF1" s="78" t="s">
        <v>28</v>
      </c>
      <c r="AG1" s="78" t="s">
        <v>29</v>
      </c>
      <c r="AH1" s="78" t="s">
        <v>30</v>
      </c>
      <c r="AI1" s="78" t="s">
        <v>31</v>
      </c>
      <c r="AJ1" s="79" t="s">
        <v>32</v>
      </c>
    </row>
    <row r="2" spans="1:36" ht="75.599999999999994" customHeight="1" x14ac:dyDescent="0.2">
      <c r="A2" s="29">
        <v>1</v>
      </c>
      <c r="B2" s="69" t="s">
        <v>475</v>
      </c>
      <c r="C2" s="30" t="s">
        <v>67</v>
      </c>
      <c r="D2" s="54" t="s">
        <v>476</v>
      </c>
      <c r="E2" s="54" t="s">
        <v>1769</v>
      </c>
      <c r="F2" s="54" t="s">
        <v>1782</v>
      </c>
      <c r="G2" s="54" t="s">
        <v>477</v>
      </c>
      <c r="H2" s="54"/>
      <c r="I2" s="4" t="s">
        <v>371</v>
      </c>
      <c r="J2" s="4" t="s">
        <v>478</v>
      </c>
      <c r="K2" s="4" t="s">
        <v>479</v>
      </c>
      <c r="L2" s="4" t="s">
        <v>480</v>
      </c>
      <c r="M2" s="4" t="s">
        <v>481</v>
      </c>
      <c r="N2" s="4"/>
      <c r="O2" s="54" t="s">
        <v>482</v>
      </c>
      <c r="P2" s="4" t="s">
        <v>41</v>
      </c>
      <c r="Q2" s="4" t="s">
        <v>483</v>
      </c>
      <c r="R2" s="4" t="s">
        <v>484</v>
      </c>
      <c r="S2" s="4" t="s">
        <v>42</v>
      </c>
      <c r="T2" s="4"/>
      <c r="U2" s="4" t="s">
        <v>485</v>
      </c>
      <c r="V2" s="4" t="s">
        <v>486</v>
      </c>
      <c r="W2" s="5" t="s">
        <v>487</v>
      </c>
      <c r="X2" s="4"/>
      <c r="Y2" s="4" t="s">
        <v>488</v>
      </c>
      <c r="Z2" s="4" t="s">
        <v>489</v>
      </c>
      <c r="AA2" s="4" t="s">
        <v>490</v>
      </c>
      <c r="AB2" s="4" t="s">
        <v>491</v>
      </c>
      <c r="AC2" s="4" t="s">
        <v>492</v>
      </c>
      <c r="AD2" s="4" t="s">
        <v>87</v>
      </c>
      <c r="AE2" s="4" t="s">
        <v>493</v>
      </c>
      <c r="AF2" s="4" t="s">
        <v>494</v>
      </c>
      <c r="AG2" s="4" t="s">
        <v>495</v>
      </c>
      <c r="AH2" s="4" t="s">
        <v>496</v>
      </c>
      <c r="AI2" s="4" t="s">
        <v>497</v>
      </c>
      <c r="AJ2" s="6" t="s">
        <v>498</v>
      </c>
    </row>
    <row r="3" spans="1:36" ht="75.599999999999994" customHeight="1" x14ac:dyDescent="0.2">
      <c r="A3" s="29">
        <v>2</v>
      </c>
      <c r="B3" s="70" t="s">
        <v>243</v>
      </c>
      <c r="C3" s="31" t="s">
        <v>67</v>
      </c>
      <c r="D3" s="55" t="s">
        <v>645</v>
      </c>
      <c r="E3" s="56" t="s">
        <v>646</v>
      </c>
      <c r="F3" s="56" t="s">
        <v>647</v>
      </c>
      <c r="G3" s="55" t="s">
        <v>648</v>
      </c>
      <c r="H3" s="81" t="s">
        <v>1749</v>
      </c>
      <c r="I3" s="7" t="s">
        <v>40</v>
      </c>
      <c r="J3" s="7" t="s">
        <v>244</v>
      </c>
      <c r="K3" s="7" t="s">
        <v>649</v>
      </c>
      <c r="L3" s="7" t="s">
        <v>650</v>
      </c>
      <c r="M3" s="7"/>
      <c r="N3" s="7"/>
      <c r="O3" s="55" t="s">
        <v>651</v>
      </c>
      <c r="P3" s="7" t="s">
        <v>41</v>
      </c>
      <c r="Q3" s="7" t="s">
        <v>245</v>
      </c>
      <c r="R3" s="7" t="s">
        <v>246</v>
      </c>
      <c r="S3" s="7" t="s">
        <v>42</v>
      </c>
      <c r="T3" s="7"/>
      <c r="U3" s="7" t="s">
        <v>209</v>
      </c>
      <c r="V3" s="7" t="s">
        <v>652</v>
      </c>
      <c r="W3" s="7" t="s">
        <v>653</v>
      </c>
      <c r="X3" s="7"/>
      <c r="Y3" s="7"/>
      <c r="Z3" s="7"/>
      <c r="AA3" s="7" t="s">
        <v>248</v>
      </c>
      <c r="AB3" s="7" t="s">
        <v>654</v>
      </c>
      <c r="AC3" s="7" t="s">
        <v>655</v>
      </c>
      <c r="AD3" s="7"/>
      <c r="AE3" s="7" t="s">
        <v>75</v>
      </c>
      <c r="AF3" s="7" t="s">
        <v>656</v>
      </c>
      <c r="AG3" s="7" t="s">
        <v>249</v>
      </c>
      <c r="AH3" s="7"/>
      <c r="AI3" s="7"/>
      <c r="AJ3" s="8"/>
    </row>
    <row r="4" spans="1:36" ht="75.599999999999994" customHeight="1" x14ac:dyDescent="0.2">
      <c r="A4" s="29">
        <v>3</v>
      </c>
      <c r="B4" s="70" t="s">
        <v>239</v>
      </c>
      <c r="C4" s="31" t="s">
        <v>67</v>
      </c>
      <c r="D4" s="55" t="s">
        <v>657</v>
      </c>
      <c r="E4" s="55" t="s">
        <v>658</v>
      </c>
      <c r="F4" s="55" t="s">
        <v>659</v>
      </c>
      <c r="G4" s="55" t="s">
        <v>240</v>
      </c>
      <c r="H4" s="81" t="s">
        <v>1750</v>
      </c>
      <c r="I4" s="7" t="s">
        <v>40</v>
      </c>
      <c r="J4" s="7" t="s">
        <v>660</v>
      </c>
      <c r="K4" s="7" t="s">
        <v>661</v>
      </c>
      <c r="L4" s="7" t="s">
        <v>662</v>
      </c>
      <c r="M4" s="7" t="s">
        <v>663</v>
      </c>
      <c r="N4" s="7"/>
      <c r="O4" s="55" t="s">
        <v>664</v>
      </c>
      <c r="P4" s="7" t="s">
        <v>41</v>
      </c>
      <c r="Q4" s="7" t="s">
        <v>665</v>
      </c>
      <c r="R4" s="7"/>
      <c r="S4" s="7" t="s">
        <v>42</v>
      </c>
      <c r="T4" s="7"/>
      <c r="U4" s="7" t="s">
        <v>666</v>
      </c>
      <c r="V4" s="7" t="s">
        <v>667</v>
      </c>
      <c r="W4" s="7" t="s">
        <v>668</v>
      </c>
      <c r="X4" s="7"/>
      <c r="Y4" s="7"/>
      <c r="Z4" s="7" t="s">
        <v>73</v>
      </c>
      <c r="AA4" s="7" t="s">
        <v>87</v>
      </c>
      <c r="AB4" s="7" t="s">
        <v>241</v>
      </c>
      <c r="AC4" s="7" t="s">
        <v>669</v>
      </c>
      <c r="AD4" s="7" t="s">
        <v>670</v>
      </c>
      <c r="AE4" s="7" t="s">
        <v>671</v>
      </c>
      <c r="AF4" s="7" t="s">
        <v>672</v>
      </c>
      <c r="AG4" s="7"/>
      <c r="AH4" s="7"/>
      <c r="AI4" s="7"/>
      <c r="AJ4" s="8"/>
    </row>
    <row r="5" spans="1:36" ht="75.599999999999994" customHeight="1" x14ac:dyDescent="0.2">
      <c r="A5" s="29">
        <v>4</v>
      </c>
      <c r="B5" s="69" t="s">
        <v>403</v>
      </c>
      <c r="C5" s="30" t="s">
        <v>67</v>
      </c>
      <c r="D5" s="54" t="s">
        <v>673</v>
      </c>
      <c r="E5" s="57" t="s">
        <v>674</v>
      </c>
      <c r="F5" s="57" t="s">
        <v>675</v>
      </c>
      <c r="G5" s="54" t="s">
        <v>369</v>
      </c>
      <c r="H5" s="82" t="s">
        <v>1747</v>
      </c>
      <c r="I5" s="4" t="s">
        <v>371</v>
      </c>
      <c r="J5" s="4" t="s">
        <v>372</v>
      </c>
      <c r="K5" s="4" t="s">
        <v>676</v>
      </c>
      <c r="L5" s="4" t="s">
        <v>677</v>
      </c>
      <c r="M5" s="4"/>
      <c r="N5" s="4"/>
      <c r="O5" s="54" t="s">
        <v>404</v>
      </c>
      <c r="P5" s="4" t="s">
        <v>41</v>
      </c>
      <c r="Q5" s="4" t="s">
        <v>405</v>
      </c>
      <c r="R5" s="4"/>
      <c r="S5" s="4" t="s">
        <v>41</v>
      </c>
      <c r="T5" s="4" t="s">
        <v>903</v>
      </c>
      <c r="U5" s="4"/>
      <c r="V5" s="4" t="s">
        <v>678</v>
      </c>
      <c r="W5" s="4" t="s">
        <v>653</v>
      </c>
      <c r="X5" s="4"/>
      <c r="Y5" s="4"/>
      <c r="Z5" s="4"/>
      <c r="AA5" s="4"/>
      <c r="AB5" s="4" t="s">
        <v>380</v>
      </c>
      <c r="AC5" s="4" t="s">
        <v>904</v>
      </c>
      <c r="AD5" s="4" t="s">
        <v>905</v>
      </c>
      <c r="AE5" s="4" t="s">
        <v>906</v>
      </c>
      <c r="AF5" s="4" t="s">
        <v>907</v>
      </c>
      <c r="AG5" s="4" t="s">
        <v>908</v>
      </c>
      <c r="AH5" s="4" t="s">
        <v>909</v>
      </c>
      <c r="AI5" s="4" t="s">
        <v>910</v>
      </c>
      <c r="AJ5" s="32" t="s">
        <v>911</v>
      </c>
    </row>
    <row r="6" spans="1:36" ht="75.599999999999994" customHeight="1" x14ac:dyDescent="0.2">
      <c r="A6" s="29">
        <v>5</v>
      </c>
      <c r="B6" s="69" t="s">
        <v>504</v>
      </c>
      <c r="C6" s="30" t="s">
        <v>67</v>
      </c>
      <c r="D6" s="54" t="s">
        <v>505</v>
      </c>
      <c r="E6" s="54" t="s">
        <v>506</v>
      </c>
      <c r="F6" s="54" t="s">
        <v>507</v>
      </c>
      <c r="G6" s="54" t="s">
        <v>508</v>
      </c>
      <c r="H6" s="54"/>
      <c r="I6" s="4" t="s">
        <v>371</v>
      </c>
      <c r="J6" s="4" t="s">
        <v>680</v>
      </c>
      <c r="K6" s="4" t="s">
        <v>681</v>
      </c>
      <c r="L6" s="4" t="s">
        <v>682</v>
      </c>
      <c r="M6" s="4" t="s">
        <v>683</v>
      </c>
      <c r="N6" s="4"/>
      <c r="O6" s="54" t="s">
        <v>684</v>
      </c>
      <c r="P6" s="4" t="s">
        <v>41</v>
      </c>
      <c r="Q6" s="4" t="s">
        <v>509</v>
      </c>
      <c r="R6" s="4" t="s">
        <v>510</v>
      </c>
      <c r="S6" s="4" t="s">
        <v>42</v>
      </c>
      <c r="T6" s="4"/>
      <c r="U6" s="4" t="s">
        <v>511</v>
      </c>
      <c r="V6" s="4"/>
      <c r="W6" s="5" t="s">
        <v>685</v>
      </c>
      <c r="X6" s="4"/>
      <c r="Y6" s="4" t="s">
        <v>512</v>
      </c>
      <c r="Z6" s="4" t="s">
        <v>73</v>
      </c>
      <c r="AA6" s="4"/>
      <c r="AB6" s="4"/>
      <c r="AC6" s="4" t="s">
        <v>513</v>
      </c>
      <c r="AD6" s="4" t="s">
        <v>686</v>
      </c>
      <c r="AE6" s="4" t="s">
        <v>514</v>
      </c>
      <c r="AF6" s="4"/>
      <c r="AG6" s="4"/>
      <c r="AH6" s="4"/>
      <c r="AI6" s="4"/>
      <c r="AJ6" s="6"/>
    </row>
    <row r="7" spans="1:36" ht="75.599999999999994" customHeight="1" x14ac:dyDescent="0.2">
      <c r="A7" s="29">
        <v>6</v>
      </c>
      <c r="B7" s="70" t="s">
        <v>89</v>
      </c>
      <c r="C7" s="31" t="s">
        <v>67</v>
      </c>
      <c r="D7" s="55" t="s">
        <v>90</v>
      </c>
      <c r="E7" s="55" t="s">
        <v>91</v>
      </c>
      <c r="F7" s="55" t="s">
        <v>92</v>
      </c>
      <c r="G7" s="55" t="s">
        <v>93</v>
      </c>
      <c r="H7" s="81" t="s">
        <v>1748</v>
      </c>
      <c r="I7" s="7" t="s">
        <v>40</v>
      </c>
      <c r="J7" s="7" t="s">
        <v>687</v>
      </c>
      <c r="K7" s="7" t="s">
        <v>688</v>
      </c>
      <c r="L7" s="7"/>
      <c r="M7" s="7"/>
      <c r="N7" s="7"/>
      <c r="O7" s="55" t="s">
        <v>689</v>
      </c>
      <c r="P7" s="7" t="s">
        <v>42</v>
      </c>
      <c r="Q7" s="7"/>
      <c r="R7" s="7"/>
      <c r="S7" s="7" t="s">
        <v>42</v>
      </c>
      <c r="T7" s="7"/>
      <c r="U7" s="7" t="s">
        <v>690</v>
      </c>
      <c r="V7" s="7" t="s">
        <v>691</v>
      </c>
      <c r="W7" s="7" t="s">
        <v>692</v>
      </c>
      <c r="X7" s="7"/>
      <c r="Y7" s="7" t="s">
        <v>693</v>
      </c>
      <c r="Z7" s="7" t="s">
        <v>73</v>
      </c>
      <c r="AA7" s="7" t="s">
        <v>87</v>
      </c>
      <c r="AB7" s="7" t="s">
        <v>694</v>
      </c>
      <c r="AC7" s="7" t="s">
        <v>695</v>
      </c>
      <c r="AD7" s="7" t="s">
        <v>696</v>
      </c>
      <c r="AE7" s="7" t="s">
        <v>177</v>
      </c>
      <c r="AF7" s="7" t="s">
        <v>697</v>
      </c>
      <c r="AG7" s="7" t="s">
        <v>87</v>
      </c>
      <c r="AH7" s="7" t="s">
        <v>698</v>
      </c>
      <c r="AI7" s="7" t="s">
        <v>699</v>
      </c>
      <c r="AJ7" s="8" t="s">
        <v>700</v>
      </c>
    </row>
    <row r="8" spans="1:36" ht="75.599999999999994" customHeight="1" x14ac:dyDescent="0.2">
      <c r="A8" s="29">
        <v>7</v>
      </c>
      <c r="B8" s="70" t="s">
        <v>66</v>
      </c>
      <c r="C8" s="31" t="s">
        <v>67</v>
      </c>
      <c r="D8" s="55" t="s">
        <v>701</v>
      </c>
      <c r="E8" s="55" t="s">
        <v>68</v>
      </c>
      <c r="F8" s="55" t="s">
        <v>69</v>
      </c>
      <c r="G8" s="55" t="s">
        <v>70</v>
      </c>
      <c r="H8" s="81" t="s">
        <v>71</v>
      </c>
      <c r="I8" s="7" t="s">
        <v>40</v>
      </c>
      <c r="J8" s="7" t="s">
        <v>702</v>
      </c>
      <c r="K8" s="7" t="s">
        <v>703</v>
      </c>
      <c r="L8" s="7" t="s">
        <v>704</v>
      </c>
      <c r="M8" s="7"/>
      <c r="N8" s="7"/>
      <c r="O8" s="55" t="s">
        <v>72</v>
      </c>
      <c r="P8" s="7" t="s">
        <v>41</v>
      </c>
      <c r="Q8" s="7" t="s">
        <v>705</v>
      </c>
      <c r="R8" s="7" t="s">
        <v>706</v>
      </c>
      <c r="S8" s="7" t="s">
        <v>42</v>
      </c>
      <c r="T8" s="7"/>
      <c r="U8" s="7" t="s">
        <v>707</v>
      </c>
      <c r="V8" s="7" t="s">
        <v>708</v>
      </c>
      <c r="W8" s="7" t="s">
        <v>709</v>
      </c>
      <c r="X8" s="7"/>
      <c r="Y8" s="7" t="s">
        <v>710</v>
      </c>
      <c r="Z8" s="7"/>
      <c r="AA8" s="7"/>
      <c r="AB8" s="7" t="s">
        <v>711</v>
      </c>
      <c r="AC8" s="7" t="s">
        <v>712</v>
      </c>
      <c r="AD8" s="7"/>
      <c r="AE8" s="7"/>
      <c r="AF8" s="7" t="s">
        <v>713</v>
      </c>
      <c r="AG8" s="7" t="s">
        <v>714</v>
      </c>
      <c r="AH8" s="7" t="s">
        <v>715</v>
      </c>
      <c r="AI8" s="7" t="s">
        <v>716</v>
      </c>
      <c r="AJ8" s="98" t="s">
        <v>902</v>
      </c>
    </row>
    <row r="9" spans="1:36" ht="75.599999999999994" customHeight="1" x14ac:dyDescent="0.2">
      <c r="A9" s="29">
        <v>8</v>
      </c>
      <c r="B9" s="70" t="s">
        <v>131</v>
      </c>
      <c r="C9" s="31" t="s">
        <v>67</v>
      </c>
      <c r="D9" s="55" t="s">
        <v>717</v>
      </c>
      <c r="E9" s="56" t="s">
        <v>1763</v>
      </c>
      <c r="F9" s="56" t="s">
        <v>1764</v>
      </c>
      <c r="G9" s="55" t="s">
        <v>718</v>
      </c>
      <c r="H9" s="81" t="s">
        <v>719</v>
      </c>
      <c r="I9" s="7" t="s">
        <v>40</v>
      </c>
      <c r="J9" s="7" t="s">
        <v>720</v>
      </c>
      <c r="K9" s="7" t="s">
        <v>721</v>
      </c>
      <c r="L9" s="7" t="s">
        <v>722</v>
      </c>
      <c r="M9" s="7" t="s">
        <v>723</v>
      </c>
      <c r="N9" s="7"/>
      <c r="O9" s="55" t="s">
        <v>724</v>
      </c>
      <c r="P9" s="7" t="s">
        <v>41</v>
      </c>
      <c r="Q9" s="7" t="s">
        <v>717</v>
      </c>
      <c r="R9" s="7"/>
      <c r="S9" s="7" t="s">
        <v>42</v>
      </c>
      <c r="T9" s="7"/>
      <c r="U9" s="7" t="s">
        <v>725</v>
      </c>
      <c r="V9" s="7" t="s">
        <v>726</v>
      </c>
      <c r="W9" s="7" t="s">
        <v>727</v>
      </c>
      <c r="X9" s="7"/>
      <c r="Y9" s="7"/>
      <c r="Z9" s="7" t="s">
        <v>73</v>
      </c>
      <c r="AA9" s="7" t="s">
        <v>87</v>
      </c>
      <c r="AB9" s="7" t="s">
        <v>728</v>
      </c>
      <c r="AC9" s="7" t="s">
        <v>729</v>
      </c>
      <c r="AD9" s="7" t="s">
        <v>730</v>
      </c>
      <c r="AE9" s="7" t="s">
        <v>731</v>
      </c>
      <c r="AF9" s="7" t="s">
        <v>732</v>
      </c>
      <c r="AG9" s="7"/>
      <c r="AH9" s="7"/>
      <c r="AI9" s="7"/>
      <c r="AJ9" s="8"/>
    </row>
    <row r="10" spans="1:36" ht="75.599999999999994" customHeight="1" x14ac:dyDescent="0.2">
      <c r="A10" s="29">
        <v>9</v>
      </c>
      <c r="B10" s="70" t="s">
        <v>206</v>
      </c>
      <c r="C10" s="31" t="s">
        <v>67</v>
      </c>
      <c r="D10" s="55" t="s">
        <v>733</v>
      </c>
      <c r="E10" s="55" t="s">
        <v>207</v>
      </c>
      <c r="F10" s="55" t="s">
        <v>208</v>
      </c>
      <c r="G10" s="55" t="s">
        <v>734</v>
      </c>
      <c r="H10" s="81" t="s">
        <v>735</v>
      </c>
      <c r="I10" s="7" t="s">
        <v>55</v>
      </c>
      <c r="J10" s="7" t="s">
        <v>736</v>
      </c>
      <c r="K10" s="7" t="s">
        <v>737</v>
      </c>
      <c r="L10" s="7" t="s">
        <v>738</v>
      </c>
      <c r="M10" s="7"/>
      <c r="N10" s="7"/>
      <c r="O10" s="55" t="s">
        <v>739</v>
      </c>
      <c r="P10" s="7" t="s">
        <v>41</v>
      </c>
      <c r="Q10" s="7" t="s">
        <v>740</v>
      </c>
      <c r="R10" s="7" t="s">
        <v>741</v>
      </c>
      <c r="S10" s="7" t="s">
        <v>42</v>
      </c>
      <c r="T10" s="7"/>
      <c r="U10" s="7" t="s">
        <v>742</v>
      </c>
      <c r="V10" s="7" t="s">
        <v>743</v>
      </c>
      <c r="W10" s="7" t="s">
        <v>653</v>
      </c>
      <c r="X10" s="7"/>
      <c r="Y10" s="7" t="s">
        <v>744</v>
      </c>
      <c r="Z10" s="7" t="s">
        <v>73</v>
      </c>
      <c r="AA10" s="7" t="s">
        <v>87</v>
      </c>
      <c r="AB10" s="7" t="s">
        <v>87</v>
      </c>
      <c r="AC10" s="7" t="s">
        <v>745</v>
      </c>
      <c r="AD10" s="7" t="s">
        <v>746</v>
      </c>
      <c r="AE10" s="7" t="s">
        <v>747</v>
      </c>
      <c r="AF10" s="7" t="s">
        <v>748</v>
      </c>
      <c r="AG10" s="7" t="s">
        <v>749</v>
      </c>
      <c r="AH10" s="7" t="s">
        <v>750</v>
      </c>
      <c r="AI10" s="7" t="s">
        <v>751</v>
      </c>
      <c r="AJ10" s="8" t="s">
        <v>752</v>
      </c>
    </row>
    <row r="11" spans="1:36" ht="75.599999999999994" customHeight="1" x14ac:dyDescent="0.2">
      <c r="A11" s="29">
        <v>10</v>
      </c>
      <c r="B11" s="69" t="s">
        <v>465</v>
      </c>
      <c r="C11" s="30" t="s">
        <v>67</v>
      </c>
      <c r="D11" s="54" t="s">
        <v>753</v>
      </c>
      <c r="E11" s="54" t="s">
        <v>466</v>
      </c>
      <c r="F11" s="54" t="s">
        <v>466</v>
      </c>
      <c r="G11" s="54" t="s">
        <v>467</v>
      </c>
      <c r="H11" s="82" t="s">
        <v>39</v>
      </c>
      <c r="I11" s="4" t="s">
        <v>40</v>
      </c>
      <c r="J11" s="4" t="s">
        <v>754</v>
      </c>
      <c r="K11" s="4" t="s">
        <v>755</v>
      </c>
      <c r="L11" s="4" t="s">
        <v>756</v>
      </c>
      <c r="M11" s="4"/>
      <c r="N11" s="4"/>
      <c r="O11" s="54" t="s">
        <v>757</v>
      </c>
      <c r="P11" s="4" t="s">
        <v>41</v>
      </c>
      <c r="Q11" s="4" t="s">
        <v>758</v>
      </c>
      <c r="R11" s="4" t="s">
        <v>759</v>
      </c>
      <c r="S11" s="4" t="s">
        <v>42</v>
      </c>
      <c r="T11" s="4"/>
      <c r="U11" s="4" t="s">
        <v>760</v>
      </c>
      <c r="V11" s="4" t="s">
        <v>761</v>
      </c>
      <c r="W11" s="4" t="s">
        <v>762</v>
      </c>
      <c r="X11" s="4"/>
      <c r="Y11" s="4" t="s">
        <v>763</v>
      </c>
      <c r="Z11" s="4" t="s">
        <v>73</v>
      </c>
      <c r="AA11" s="4" t="s">
        <v>468</v>
      </c>
      <c r="AB11" s="4" t="s">
        <v>43</v>
      </c>
      <c r="AC11" s="4" t="s">
        <v>764</v>
      </c>
      <c r="AD11" s="4" t="s">
        <v>765</v>
      </c>
      <c r="AE11" s="4" t="s">
        <v>766</v>
      </c>
      <c r="AF11" s="4" t="s">
        <v>767</v>
      </c>
      <c r="AG11" s="4"/>
      <c r="AH11" s="4" t="s">
        <v>768</v>
      </c>
      <c r="AI11" s="4" t="s">
        <v>769</v>
      </c>
      <c r="AJ11" s="32" t="s">
        <v>770</v>
      </c>
    </row>
    <row r="12" spans="1:36" ht="75.599999999999994" customHeight="1" x14ac:dyDescent="0.2">
      <c r="A12" s="29">
        <v>11</v>
      </c>
      <c r="B12" s="69" t="s">
        <v>634</v>
      </c>
      <c r="C12" s="30" t="s">
        <v>67</v>
      </c>
      <c r="D12" s="54" t="s">
        <v>1753</v>
      </c>
      <c r="E12" s="54" t="s">
        <v>1770</v>
      </c>
      <c r="F12" s="54" t="s">
        <v>1783</v>
      </c>
      <c r="G12" s="54" t="s">
        <v>612</v>
      </c>
      <c r="H12" s="82" t="s">
        <v>589</v>
      </c>
      <c r="I12" s="4" t="s">
        <v>364</v>
      </c>
      <c r="J12" s="4" t="s">
        <v>1754</v>
      </c>
      <c r="K12" s="4" t="s">
        <v>1755</v>
      </c>
      <c r="L12" s="4"/>
      <c r="M12" s="4"/>
      <c r="N12" s="4"/>
      <c r="O12" s="54" t="s">
        <v>1756</v>
      </c>
      <c r="P12" s="4" t="s">
        <v>42</v>
      </c>
      <c r="Q12" s="4"/>
      <c r="R12" s="4"/>
      <c r="S12" s="4" t="s">
        <v>42</v>
      </c>
      <c r="T12" s="4"/>
      <c r="U12" s="4" t="s">
        <v>591</v>
      </c>
      <c r="V12" s="4" t="s">
        <v>1757</v>
      </c>
      <c r="W12" s="4" t="s">
        <v>1758</v>
      </c>
      <c r="X12" s="4"/>
      <c r="Y12" s="4" t="s">
        <v>1759</v>
      </c>
      <c r="Z12" s="4"/>
      <c r="AA12" s="4" t="s">
        <v>631</v>
      </c>
      <c r="AB12" s="4" t="s">
        <v>593</v>
      </c>
      <c r="AC12" s="4" t="s">
        <v>618</v>
      </c>
      <c r="AD12" s="4" t="s">
        <v>1760</v>
      </c>
      <c r="AE12" s="4" t="s">
        <v>1761</v>
      </c>
      <c r="AF12" s="4" t="s">
        <v>595</v>
      </c>
      <c r="AG12" s="4" t="s">
        <v>596</v>
      </c>
      <c r="AH12" s="4" t="s">
        <v>1762</v>
      </c>
      <c r="AI12" s="4"/>
      <c r="AJ12" s="6"/>
    </row>
    <row r="13" spans="1:36" ht="75.599999999999994" customHeight="1" x14ac:dyDescent="0.2">
      <c r="A13" s="29">
        <v>12</v>
      </c>
      <c r="B13" s="69" t="s">
        <v>473</v>
      </c>
      <c r="C13" s="30" t="s">
        <v>67</v>
      </c>
      <c r="D13" s="54" t="s">
        <v>771</v>
      </c>
      <c r="E13" s="54" t="s">
        <v>1771</v>
      </c>
      <c r="F13" s="54" t="s">
        <v>1784</v>
      </c>
      <c r="G13" s="54" t="s">
        <v>474</v>
      </c>
      <c r="H13" s="54"/>
      <c r="I13" s="4" t="s">
        <v>305</v>
      </c>
      <c r="J13" s="4" t="s">
        <v>772</v>
      </c>
      <c r="K13" s="4" t="s">
        <v>773</v>
      </c>
      <c r="L13" s="4"/>
      <c r="M13" s="4"/>
      <c r="N13" s="4"/>
      <c r="O13" s="54" t="s">
        <v>774</v>
      </c>
      <c r="P13" s="4" t="s">
        <v>41</v>
      </c>
      <c r="Q13" s="4" t="s">
        <v>775</v>
      </c>
      <c r="R13" s="4"/>
      <c r="S13" s="4" t="s">
        <v>42</v>
      </c>
      <c r="T13" s="4"/>
      <c r="U13" s="4" t="s">
        <v>776</v>
      </c>
      <c r="V13" s="4" t="s">
        <v>777</v>
      </c>
      <c r="W13" s="4" t="s">
        <v>653</v>
      </c>
      <c r="X13" s="4"/>
      <c r="Y13" s="4" t="s">
        <v>778</v>
      </c>
      <c r="Z13" s="4" t="s">
        <v>779</v>
      </c>
      <c r="AA13" s="4" t="s">
        <v>780</v>
      </c>
      <c r="AB13" s="4" t="s">
        <v>781</v>
      </c>
      <c r="AC13" s="4" t="s">
        <v>782</v>
      </c>
      <c r="AD13" s="4" t="s">
        <v>783</v>
      </c>
      <c r="AE13" s="4" t="s">
        <v>784</v>
      </c>
      <c r="AF13" s="4" t="s">
        <v>785</v>
      </c>
      <c r="AG13" s="4" t="s">
        <v>786</v>
      </c>
      <c r="AH13" s="4"/>
      <c r="AI13" s="4"/>
      <c r="AJ13" s="6" t="s">
        <v>787</v>
      </c>
    </row>
    <row r="14" spans="1:36" ht="75.599999999999994" customHeight="1" x14ac:dyDescent="0.2">
      <c r="A14" s="29">
        <v>13</v>
      </c>
      <c r="B14" s="70" t="s">
        <v>349</v>
      </c>
      <c r="C14" s="31" t="s">
        <v>67</v>
      </c>
      <c r="D14" s="55" t="s">
        <v>788</v>
      </c>
      <c r="E14" s="55" t="s">
        <v>350</v>
      </c>
      <c r="F14" s="55" t="s">
        <v>351</v>
      </c>
      <c r="G14" s="55" t="s">
        <v>352</v>
      </c>
      <c r="H14" s="81" t="s">
        <v>789</v>
      </c>
      <c r="I14" s="7" t="s">
        <v>168</v>
      </c>
      <c r="J14" s="7" t="s">
        <v>790</v>
      </c>
      <c r="K14" s="7" t="s">
        <v>791</v>
      </c>
      <c r="L14" s="7" t="s">
        <v>792</v>
      </c>
      <c r="M14" s="7" t="s">
        <v>793</v>
      </c>
      <c r="N14" s="7" t="s">
        <v>794</v>
      </c>
      <c r="O14" s="55" t="s">
        <v>795</v>
      </c>
      <c r="P14" s="7" t="s">
        <v>41</v>
      </c>
      <c r="Q14" s="7" t="s">
        <v>796</v>
      </c>
      <c r="R14" s="7"/>
      <c r="S14" s="7" t="s">
        <v>42</v>
      </c>
      <c r="T14" s="7"/>
      <c r="U14" s="7" t="s">
        <v>797</v>
      </c>
      <c r="V14" s="7" t="s">
        <v>798</v>
      </c>
      <c r="W14" s="7" t="s">
        <v>653</v>
      </c>
      <c r="X14" s="7"/>
      <c r="Y14" s="7" t="s">
        <v>799</v>
      </c>
      <c r="Z14" s="7" t="s">
        <v>800</v>
      </c>
      <c r="AA14" s="7" t="s">
        <v>801</v>
      </c>
      <c r="AB14" s="7" t="s">
        <v>43</v>
      </c>
      <c r="AC14" s="7" t="s">
        <v>802</v>
      </c>
      <c r="AD14" s="7" t="s">
        <v>803</v>
      </c>
      <c r="AE14" s="7" t="s">
        <v>804</v>
      </c>
      <c r="AF14" s="7" t="s">
        <v>805</v>
      </c>
      <c r="AG14" s="7" t="s">
        <v>806</v>
      </c>
      <c r="AH14" s="7" t="s">
        <v>353</v>
      </c>
      <c r="AI14" s="7" t="s">
        <v>807</v>
      </c>
      <c r="AJ14" s="98" t="s">
        <v>808</v>
      </c>
    </row>
    <row r="15" spans="1:36" ht="75.599999999999994" customHeight="1" x14ac:dyDescent="0.2">
      <c r="A15" s="29">
        <v>14</v>
      </c>
      <c r="B15" s="70" t="s">
        <v>326</v>
      </c>
      <c r="C15" s="31" t="s">
        <v>67</v>
      </c>
      <c r="D15" s="55" t="s">
        <v>809</v>
      </c>
      <c r="E15" s="55" t="s">
        <v>327</v>
      </c>
      <c r="F15" s="55" t="s">
        <v>328</v>
      </c>
      <c r="G15" s="55" t="s">
        <v>329</v>
      </c>
      <c r="H15" s="81" t="s">
        <v>330</v>
      </c>
      <c r="I15" s="7" t="s">
        <v>371</v>
      </c>
      <c r="J15" s="7" t="s">
        <v>810</v>
      </c>
      <c r="K15" s="7" t="s">
        <v>811</v>
      </c>
      <c r="L15" s="7" t="s">
        <v>812</v>
      </c>
      <c r="M15" s="7"/>
      <c r="N15" s="7"/>
      <c r="O15" s="55" t="s">
        <v>813</v>
      </c>
      <c r="P15" s="7" t="s">
        <v>41</v>
      </c>
      <c r="Q15" s="7" t="s">
        <v>814</v>
      </c>
      <c r="R15" s="7"/>
      <c r="S15" s="7" t="s">
        <v>42</v>
      </c>
      <c r="T15" s="7"/>
      <c r="U15" s="7" t="s">
        <v>815</v>
      </c>
      <c r="V15" s="7" t="s">
        <v>652</v>
      </c>
      <c r="W15" s="7" t="s">
        <v>727</v>
      </c>
      <c r="X15" s="7"/>
      <c r="Y15" s="7" t="s">
        <v>331</v>
      </c>
      <c r="Z15" s="7"/>
      <c r="AA15" s="7"/>
      <c r="AB15" s="7" t="s">
        <v>816</v>
      </c>
      <c r="AC15" s="7" t="s">
        <v>817</v>
      </c>
      <c r="AD15" s="7" t="s">
        <v>818</v>
      </c>
      <c r="AE15" s="7" t="s">
        <v>386</v>
      </c>
      <c r="AF15" s="7" t="s">
        <v>819</v>
      </c>
      <c r="AG15" s="7" t="s">
        <v>820</v>
      </c>
      <c r="AH15" s="50"/>
      <c r="AI15" s="7" t="s">
        <v>821</v>
      </c>
      <c r="AJ15" s="8" t="s">
        <v>822</v>
      </c>
    </row>
    <row r="16" spans="1:36" ht="75.599999999999994" customHeight="1" x14ac:dyDescent="0.2">
      <c r="A16" s="29">
        <v>15</v>
      </c>
      <c r="B16" s="70" t="s">
        <v>227</v>
      </c>
      <c r="C16" s="31" t="s">
        <v>67</v>
      </c>
      <c r="D16" s="55" t="s">
        <v>823</v>
      </c>
      <c r="E16" s="55" t="s">
        <v>228</v>
      </c>
      <c r="F16" s="55" t="s">
        <v>1781</v>
      </c>
      <c r="G16" s="55" t="s">
        <v>229</v>
      </c>
      <c r="H16" s="81" t="s">
        <v>292</v>
      </c>
      <c r="I16" s="7" t="s">
        <v>824</v>
      </c>
      <c r="J16" s="7" t="s">
        <v>825</v>
      </c>
      <c r="K16" s="7"/>
      <c r="L16" s="7"/>
      <c r="M16" s="7"/>
      <c r="N16" s="7"/>
      <c r="O16" s="55" t="s">
        <v>826</v>
      </c>
      <c r="P16" s="7" t="s">
        <v>42</v>
      </c>
      <c r="Q16" s="7"/>
      <c r="R16" s="7"/>
      <c r="S16" s="7" t="s">
        <v>41</v>
      </c>
      <c r="T16" s="7" t="s">
        <v>827</v>
      </c>
      <c r="U16" s="7" t="s">
        <v>828</v>
      </c>
      <c r="V16" s="7" t="s">
        <v>829</v>
      </c>
      <c r="W16" s="7" t="s">
        <v>830</v>
      </c>
      <c r="X16" s="7"/>
      <c r="Y16" s="7" t="s">
        <v>831</v>
      </c>
      <c r="Z16" s="7" t="s">
        <v>832</v>
      </c>
      <c r="AA16" s="7" t="s">
        <v>231</v>
      </c>
      <c r="AB16" s="7" t="s">
        <v>232</v>
      </c>
      <c r="AC16" s="7" t="s">
        <v>233</v>
      </c>
      <c r="AD16" s="7" t="s">
        <v>234</v>
      </c>
      <c r="AE16" s="7" t="s">
        <v>833</v>
      </c>
      <c r="AF16" s="7" t="s">
        <v>834</v>
      </c>
      <c r="AG16" s="7"/>
      <c r="AH16" s="7" t="s">
        <v>835</v>
      </c>
      <c r="AI16" s="99" t="s">
        <v>836</v>
      </c>
      <c r="AJ16" s="33" t="s">
        <v>837</v>
      </c>
    </row>
    <row r="17" spans="1:36" ht="75.599999999999994" customHeight="1" x14ac:dyDescent="0.2">
      <c r="A17" s="29">
        <v>16</v>
      </c>
      <c r="B17" s="69" t="s">
        <v>448</v>
      </c>
      <c r="C17" s="30" t="s">
        <v>67</v>
      </c>
      <c r="D17" s="54" t="s">
        <v>838</v>
      </c>
      <c r="E17" s="54" t="s">
        <v>449</v>
      </c>
      <c r="F17" s="54" t="s">
        <v>450</v>
      </c>
      <c r="G17" s="54" t="s">
        <v>451</v>
      </c>
      <c r="H17" s="82" t="s">
        <v>839</v>
      </c>
      <c r="I17" s="4" t="s">
        <v>40</v>
      </c>
      <c r="J17" s="4" t="s">
        <v>389</v>
      </c>
      <c r="K17" s="4" t="s">
        <v>840</v>
      </c>
      <c r="L17" s="4"/>
      <c r="M17" s="4"/>
      <c r="N17" s="4"/>
      <c r="O17" s="54" t="s">
        <v>841</v>
      </c>
      <c r="P17" s="4"/>
      <c r="Q17" s="4"/>
      <c r="R17" s="4"/>
      <c r="S17" s="4" t="s">
        <v>42</v>
      </c>
      <c r="T17" s="4"/>
      <c r="U17" s="4"/>
      <c r="V17" s="4" t="s">
        <v>652</v>
      </c>
      <c r="W17" s="4" t="s">
        <v>653</v>
      </c>
      <c r="X17" s="4"/>
      <c r="Y17" s="4" t="s">
        <v>87</v>
      </c>
      <c r="Z17" s="4" t="s">
        <v>95</v>
      </c>
      <c r="AA17" s="4"/>
      <c r="AB17" s="4" t="s">
        <v>842</v>
      </c>
      <c r="AC17" s="4"/>
      <c r="AD17" s="4" t="s">
        <v>843</v>
      </c>
      <c r="AE17" s="4" t="s">
        <v>844</v>
      </c>
      <c r="AF17" s="4" t="s">
        <v>697</v>
      </c>
      <c r="AG17" s="4" t="s">
        <v>845</v>
      </c>
      <c r="AH17" s="4" t="s">
        <v>846</v>
      </c>
      <c r="AI17" s="4" t="s">
        <v>847</v>
      </c>
      <c r="AJ17" s="6" t="s">
        <v>848</v>
      </c>
    </row>
    <row r="18" spans="1:36" ht="75.599999999999994" customHeight="1" x14ac:dyDescent="0.2">
      <c r="A18" s="29">
        <v>17</v>
      </c>
      <c r="B18" s="54" t="s">
        <v>635</v>
      </c>
      <c r="C18" s="4" t="s">
        <v>67</v>
      </c>
      <c r="D18" s="54" t="s">
        <v>849</v>
      </c>
      <c r="E18" s="57" t="s">
        <v>850</v>
      </c>
      <c r="F18" s="57" t="s">
        <v>851</v>
      </c>
      <c r="G18" s="54" t="s">
        <v>636</v>
      </c>
      <c r="H18" s="54"/>
      <c r="I18" s="4" t="s">
        <v>40</v>
      </c>
      <c r="J18" s="4" t="s">
        <v>852</v>
      </c>
      <c r="K18" s="4" t="s">
        <v>853</v>
      </c>
      <c r="L18" s="4" t="s">
        <v>854</v>
      </c>
      <c r="M18" s="4"/>
      <c r="N18" s="4"/>
      <c r="O18" s="54" t="s">
        <v>855</v>
      </c>
      <c r="P18" s="4" t="s">
        <v>42</v>
      </c>
      <c r="Q18" s="4" t="s">
        <v>912</v>
      </c>
      <c r="R18" s="4"/>
      <c r="S18" s="4" t="s">
        <v>42</v>
      </c>
      <c r="T18" s="4"/>
      <c r="U18" s="4" t="s">
        <v>856</v>
      </c>
      <c r="V18" s="4" t="s">
        <v>857</v>
      </c>
      <c r="W18" s="5" t="s">
        <v>858</v>
      </c>
      <c r="X18" s="4"/>
      <c r="Y18" s="4"/>
      <c r="Z18" s="4" t="s">
        <v>87</v>
      </c>
      <c r="AA18" s="4"/>
      <c r="AB18" s="4" t="s">
        <v>137</v>
      </c>
      <c r="AC18" s="4" t="s">
        <v>859</v>
      </c>
      <c r="AD18" s="4" t="s">
        <v>860</v>
      </c>
      <c r="AE18" s="4" t="s">
        <v>75</v>
      </c>
      <c r="AF18" s="4"/>
      <c r="AG18" s="4" t="s">
        <v>861</v>
      </c>
      <c r="AH18" s="4" t="s">
        <v>862</v>
      </c>
      <c r="AI18" s="9" t="s">
        <v>863</v>
      </c>
      <c r="AJ18" s="4" t="s">
        <v>864</v>
      </c>
    </row>
    <row r="19" spans="1:36" ht="75.599999999999994" customHeight="1" x14ac:dyDescent="0.2">
      <c r="A19" s="29">
        <v>18</v>
      </c>
      <c r="B19" s="54" t="s">
        <v>900</v>
      </c>
      <c r="C19" s="4" t="s">
        <v>67</v>
      </c>
      <c r="D19" s="54" t="s">
        <v>865</v>
      </c>
      <c r="E19" s="57" t="s">
        <v>866</v>
      </c>
      <c r="F19" s="57" t="s">
        <v>867</v>
      </c>
      <c r="G19" s="54" t="s">
        <v>868</v>
      </c>
      <c r="H19" s="54"/>
      <c r="I19" s="4" t="s">
        <v>40</v>
      </c>
      <c r="J19" s="4" t="s">
        <v>869</v>
      </c>
      <c r="K19" s="4" t="s">
        <v>870</v>
      </c>
      <c r="L19" s="4"/>
      <c r="M19" s="4"/>
      <c r="N19" s="4"/>
      <c r="O19" s="54" t="s">
        <v>871</v>
      </c>
      <c r="P19" s="4" t="s">
        <v>41</v>
      </c>
      <c r="Q19" s="4" t="s">
        <v>872</v>
      </c>
      <c r="R19" s="4"/>
      <c r="S19" s="4" t="s">
        <v>42</v>
      </c>
      <c r="T19" s="4"/>
      <c r="U19" s="4" t="s">
        <v>873</v>
      </c>
      <c r="V19" s="4" t="s">
        <v>874</v>
      </c>
      <c r="W19" s="5" t="s">
        <v>875</v>
      </c>
      <c r="X19" s="4"/>
      <c r="Y19" s="4" t="s">
        <v>876</v>
      </c>
      <c r="Z19" s="4" t="s">
        <v>247</v>
      </c>
      <c r="AA19" s="4" t="s">
        <v>87</v>
      </c>
      <c r="AB19" s="4" t="s">
        <v>877</v>
      </c>
      <c r="AC19" s="4" t="s">
        <v>878</v>
      </c>
      <c r="AD19" s="4" t="s">
        <v>879</v>
      </c>
      <c r="AE19" s="4" t="s">
        <v>75</v>
      </c>
      <c r="AF19" s="4" t="s">
        <v>880</v>
      </c>
      <c r="AG19" s="4" t="s">
        <v>881</v>
      </c>
      <c r="AH19" s="4" t="s">
        <v>882</v>
      </c>
      <c r="AI19" s="9" t="s">
        <v>883</v>
      </c>
      <c r="AJ19" s="6" t="s">
        <v>884</v>
      </c>
    </row>
    <row r="20" spans="1:36" ht="75.599999999999994" customHeight="1" x14ac:dyDescent="0.2">
      <c r="A20" s="29">
        <v>19</v>
      </c>
      <c r="B20" s="54" t="s">
        <v>901</v>
      </c>
      <c r="C20" s="4" t="s">
        <v>67</v>
      </c>
      <c r="D20" s="54" t="s">
        <v>885</v>
      </c>
      <c r="E20" s="57" t="s">
        <v>886</v>
      </c>
      <c r="F20" s="57" t="s">
        <v>887</v>
      </c>
      <c r="G20" s="54" t="s">
        <v>888</v>
      </c>
      <c r="H20" s="54"/>
      <c r="I20" s="4" t="s">
        <v>168</v>
      </c>
      <c r="J20" s="4" t="s">
        <v>287</v>
      </c>
      <c r="K20" s="4" t="s">
        <v>889</v>
      </c>
      <c r="L20" s="4" t="s">
        <v>890</v>
      </c>
      <c r="M20" s="4" t="s">
        <v>890</v>
      </c>
      <c r="N20" s="4" t="s">
        <v>890</v>
      </c>
      <c r="O20" s="54" t="s">
        <v>891</v>
      </c>
      <c r="P20" s="4" t="s">
        <v>42</v>
      </c>
      <c r="Q20" s="4" t="s">
        <v>890</v>
      </c>
      <c r="R20" s="4" t="s">
        <v>890</v>
      </c>
      <c r="S20" s="4" t="s">
        <v>42</v>
      </c>
      <c r="T20" s="4" t="s">
        <v>890</v>
      </c>
      <c r="U20" s="4" t="s">
        <v>892</v>
      </c>
      <c r="V20" s="4" t="s">
        <v>890</v>
      </c>
      <c r="W20" s="5" t="s">
        <v>893</v>
      </c>
      <c r="X20" s="4" t="s">
        <v>890</v>
      </c>
      <c r="Y20" s="4" t="s">
        <v>894</v>
      </c>
      <c r="Z20" s="4" t="s">
        <v>73</v>
      </c>
      <c r="AA20" s="4" t="s">
        <v>895</v>
      </c>
      <c r="AB20" s="4" t="s">
        <v>241</v>
      </c>
      <c r="AC20" s="4" t="s">
        <v>896</v>
      </c>
      <c r="AD20" s="4" t="s">
        <v>897</v>
      </c>
      <c r="AE20" s="4" t="s">
        <v>75</v>
      </c>
      <c r="AF20" s="4" t="s">
        <v>890</v>
      </c>
      <c r="AG20" s="4" t="s">
        <v>890</v>
      </c>
      <c r="AH20" s="4" t="s">
        <v>890</v>
      </c>
      <c r="AI20" s="9" t="s">
        <v>898</v>
      </c>
      <c r="AJ20" s="6" t="s">
        <v>899</v>
      </c>
    </row>
    <row r="21" spans="1:36" ht="75.599999999999994" customHeight="1" x14ac:dyDescent="0.2">
      <c r="A21" s="29">
        <v>20</v>
      </c>
      <c r="B21" s="61" t="s">
        <v>622</v>
      </c>
      <c r="C21" s="16" t="s">
        <v>34</v>
      </c>
      <c r="D21" s="58" t="s">
        <v>534</v>
      </c>
      <c r="E21" s="58" t="s">
        <v>1772</v>
      </c>
      <c r="F21" s="58" t="s">
        <v>1785</v>
      </c>
      <c r="G21" s="58" t="s">
        <v>535</v>
      </c>
      <c r="H21" s="83" t="s">
        <v>536</v>
      </c>
      <c r="I21" s="10" t="s">
        <v>371</v>
      </c>
      <c r="J21" s="10" t="s">
        <v>537</v>
      </c>
      <c r="K21" s="10" t="s">
        <v>538</v>
      </c>
      <c r="L21" s="10"/>
      <c r="M21" s="10"/>
      <c r="N21" s="10"/>
      <c r="O21" s="58" t="s">
        <v>539</v>
      </c>
      <c r="P21" s="10" t="s">
        <v>42</v>
      </c>
      <c r="Q21" s="10"/>
      <c r="R21" s="10"/>
      <c r="S21" s="10"/>
      <c r="T21" s="10"/>
      <c r="U21" s="10"/>
      <c r="V21" s="10" t="s">
        <v>540</v>
      </c>
      <c r="W21" s="11"/>
      <c r="X21" s="10" t="s">
        <v>541</v>
      </c>
      <c r="Y21" s="10" t="s">
        <v>87</v>
      </c>
      <c r="Z21" s="10" t="s">
        <v>87</v>
      </c>
      <c r="AA21" s="10" t="s">
        <v>542</v>
      </c>
      <c r="AB21" s="10" t="s">
        <v>324</v>
      </c>
      <c r="AC21" s="10" t="s">
        <v>543</v>
      </c>
      <c r="AD21" s="10" t="s">
        <v>544</v>
      </c>
      <c r="AE21" s="10" t="s">
        <v>545</v>
      </c>
      <c r="AF21" s="10" t="s">
        <v>56</v>
      </c>
      <c r="AG21" s="10" t="s">
        <v>546</v>
      </c>
      <c r="AH21" s="10" t="s">
        <v>547</v>
      </c>
      <c r="AI21" s="10"/>
      <c r="AJ21" s="12"/>
    </row>
    <row r="22" spans="1:36" ht="75.599999999999994" customHeight="1" x14ac:dyDescent="0.2">
      <c r="A22" s="29">
        <v>21</v>
      </c>
      <c r="B22" s="71" t="s">
        <v>322</v>
      </c>
      <c r="C22" s="34" t="s">
        <v>34</v>
      </c>
      <c r="D22" s="59" t="s">
        <v>913</v>
      </c>
      <c r="E22" s="60" t="s">
        <v>1765</v>
      </c>
      <c r="F22" s="60" t="s">
        <v>1766</v>
      </c>
      <c r="G22" s="59" t="s">
        <v>323</v>
      </c>
      <c r="H22" s="84" t="s">
        <v>914</v>
      </c>
      <c r="I22" s="13" t="s">
        <v>40</v>
      </c>
      <c r="J22" s="13" t="s">
        <v>915</v>
      </c>
      <c r="K22" s="13" t="s">
        <v>916</v>
      </c>
      <c r="L22" s="13" t="s">
        <v>917</v>
      </c>
      <c r="M22" s="13"/>
      <c r="N22" s="13"/>
      <c r="O22" s="59" t="s">
        <v>918</v>
      </c>
      <c r="P22" s="13" t="s">
        <v>42</v>
      </c>
      <c r="Q22" s="13"/>
      <c r="R22" s="13"/>
      <c r="S22" s="13" t="s">
        <v>42</v>
      </c>
      <c r="T22" s="13"/>
      <c r="U22" s="13" t="s">
        <v>919</v>
      </c>
      <c r="V22" s="13"/>
      <c r="W22" s="13"/>
      <c r="X22" s="13" t="s">
        <v>920</v>
      </c>
      <c r="Y22" s="13" t="s">
        <v>87</v>
      </c>
      <c r="Z22" s="13" t="s">
        <v>87</v>
      </c>
      <c r="AA22" s="13" t="s">
        <v>921</v>
      </c>
      <c r="AB22" s="13" t="s">
        <v>87</v>
      </c>
      <c r="AC22" s="13" t="s">
        <v>922</v>
      </c>
      <c r="AD22" s="13" t="s">
        <v>923</v>
      </c>
      <c r="AE22" s="13" t="s">
        <v>325</v>
      </c>
      <c r="AF22" s="13" t="s">
        <v>87</v>
      </c>
      <c r="AG22" s="13" t="s">
        <v>924</v>
      </c>
      <c r="AH22" s="13" t="s">
        <v>925</v>
      </c>
      <c r="AI22" s="13" t="s">
        <v>926</v>
      </c>
      <c r="AJ22" s="15" t="s">
        <v>927</v>
      </c>
    </row>
    <row r="23" spans="1:36" ht="75.599999999999994" customHeight="1" x14ac:dyDescent="0.2">
      <c r="A23" s="29">
        <v>22</v>
      </c>
      <c r="B23" s="71" t="s">
        <v>212</v>
      </c>
      <c r="C23" s="34" t="s">
        <v>34</v>
      </c>
      <c r="D23" s="59" t="s">
        <v>213</v>
      </c>
      <c r="E23" s="59" t="s">
        <v>1773</v>
      </c>
      <c r="F23" s="59" t="s">
        <v>1786</v>
      </c>
      <c r="G23" s="59" t="s">
        <v>214</v>
      </c>
      <c r="H23" s="59"/>
      <c r="I23" s="13" t="s">
        <v>168</v>
      </c>
      <c r="J23" s="13" t="s">
        <v>215</v>
      </c>
      <c r="K23" s="13" t="s">
        <v>216</v>
      </c>
      <c r="L23" s="13"/>
      <c r="M23" s="13"/>
      <c r="N23" s="13"/>
      <c r="O23" s="59" t="s">
        <v>128</v>
      </c>
      <c r="P23" s="13" t="s">
        <v>42</v>
      </c>
      <c r="Q23" s="13"/>
      <c r="R23" s="13"/>
      <c r="S23" s="13" t="s">
        <v>42</v>
      </c>
      <c r="T23" s="13"/>
      <c r="U23" s="13" t="s">
        <v>217</v>
      </c>
      <c r="V23" s="13"/>
      <c r="W23" s="13"/>
      <c r="X23" s="13" t="s">
        <v>1712</v>
      </c>
      <c r="Y23" s="13" t="s">
        <v>218</v>
      </c>
      <c r="Z23" s="13"/>
      <c r="AA23" s="13" t="s">
        <v>219</v>
      </c>
      <c r="AB23" s="13" t="s">
        <v>220</v>
      </c>
      <c r="AC23" s="13" t="s">
        <v>221</v>
      </c>
      <c r="AD23" s="13" t="s">
        <v>222</v>
      </c>
      <c r="AE23" s="13" t="s">
        <v>223</v>
      </c>
      <c r="AF23" s="13" t="s">
        <v>224</v>
      </c>
      <c r="AG23" s="13" t="s">
        <v>225</v>
      </c>
      <c r="AH23" s="13" t="s">
        <v>226</v>
      </c>
      <c r="AI23" s="13"/>
      <c r="AJ23" s="15"/>
    </row>
    <row r="24" spans="1:36" ht="75.599999999999994" customHeight="1" x14ac:dyDescent="0.2">
      <c r="A24" s="29">
        <v>23</v>
      </c>
      <c r="B24" s="61" t="s">
        <v>586</v>
      </c>
      <c r="C24" s="16" t="s">
        <v>34</v>
      </c>
      <c r="D24" s="58" t="s">
        <v>587</v>
      </c>
      <c r="E24" s="58" t="s">
        <v>1767</v>
      </c>
      <c r="F24" s="58" t="s">
        <v>1768</v>
      </c>
      <c r="G24" s="58" t="s">
        <v>588</v>
      </c>
      <c r="H24" s="83" t="s">
        <v>589</v>
      </c>
      <c r="I24" s="10" t="s">
        <v>521</v>
      </c>
      <c r="J24" s="10" t="s">
        <v>134</v>
      </c>
      <c r="K24" s="10" t="s">
        <v>590</v>
      </c>
      <c r="L24" s="10"/>
      <c r="M24" s="10"/>
      <c r="N24" s="10"/>
      <c r="O24" s="58" t="s">
        <v>1713</v>
      </c>
      <c r="P24" s="10" t="s">
        <v>42</v>
      </c>
      <c r="Q24" s="10"/>
      <c r="R24" s="10"/>
      <c r="S24" s="10" t="s">
        <v>42</v>
      </c>
      <c r="T24" s="10"/>
      <c r="U24" s="10" t="s">
        <v>1714</v>
      </c>
      <c r="V24" s="10"/>
      <c r="W24" s="11"/>
      <c r="X24" s="10" t="s">
        <v>592</v>
      </c>
      <c r="Y24" s="10"/>
      <c r="Z24" s="10"/>
      <c r="AA24" s="10" t="s">
        <v>1715</v>
      </c>
      <c r="AB24" s="10" t="s">
        <v>241</v>
      </c>
      <c r="AC24" s="10" t="s">
        <v>1716</v>
      </c>
      <c r="AD24" s="10" t="s">
        <v>1717</v>
      </c>
      <c r="AE24" s="10" t="s">
        <v>1718</v>
      </c>
      <c r="AF24" s="10" t="s">
        <v>1719</v>
      </c>
      <c r="AG24" s="10" t="s">
        <v>596</v>
      </c>
      <c r="AH24" s="10" t="s">
        <v>1720</v>
      </c>
      <c r="AI24" s="10" t="s">
        <v>1721</v>
      </c>
      <c r="AJ24" s="12"/>
    </row>
    <row r="25" spans="1:36" ht="75.599999999999994" customHeight="1" x14ac:dyDescent="0.2">
      <c r="A25" s="29">
        <v>24</v>
      </c>
      <c r="B25" s="61" t="s">
        <v>626</v>
      </c>
      <c r="C25" s="16" t="s">
        <v>34</v>
      </c>
      <c r="D25" s="61" t="s">
        <v>611</v>
      </c>
      <c r="E25" s="61" t="s">
        <v>1774</v>
      </c>
      <c r="F25" s="61" t="s">
        <v>1787</v>
      </c>
      <c r="G25" s="61" t="s">
        <v>612</v>
      </c>
      <c r="H25" s="85" t="s">
        <v>589</v>
      </c>
      <c r="I25" s="16" t="s">
        <v>627</v>
      </c>
      <c r="J25" s="16" t="s">
        <v>628</v>
      </c>
      <c r="K25" s="16" t="s">
        <v>590</v>
      </c>
      <c r="L25" s="16"/>
      <c r="M25" s="16"/>
      <c r="N25" s="16"/>
      <c r="O25" s="61" t="s">
        <v>629</v>
      </c>
      <c r="P25" s="16" t="s">
        <v>42</v>
      </c>
      <c r="Q25" s="16"/>
      <c r="R25" s="16"/>
      <c r="S25" s="16" t="s">
        <v>42</v>
      </c>
      <c r="T25" s="16"/>
      <c r="U25" s="10" t="s">
        <v>591</v>
      </c>
      <c r="V25" s="16"/>
      <c r="W25" s="35"/>
      <c r="X25" s="16" t="s">
        <v>630</v>
      </c>
      <c r="Y25" s="16"/>
      <c r="Z25" s="16"/>
      <c r="AA25" s="16" t="s">
        <v>631</v>
      </c>
      <c r="AB25" s="16" t="s">
        <v>593</v>
      </c>
      <c r="AC25" s="16" t="s">
        <v>618</v>
      </c>
      <c r="AD25" s="16" t="s">
        <v>594</v>
      </c>
      <c r="AE25" s="16" t="s">
        <v>632</v>
      </c>
      <c r="AF25" s="10" t="s">
        <v>1746</v>
      </c>
      <c r="AG25" s="10" t="s">
        <v>633</v>
      </c>
      <c r="AH25" s="10"/>
      <c r="AI25" s="16"/>
      <c r="AJ25" s="16"/>
    </row>
    <row r="26" spans="1:36" ht="75.599999999999994" customHeight="1" x14ac:dyDescent="0.2">
      <c r="A26" s="29">
        <v>25</v>
      </c>
      <c r="B26" s="71" t="s">
        <v>267</v>
      </c>
      <c r="C26" s="34" t="s">
        <v>34</v>
      </c>
      <c r="D26" s="59" t="s">
        <v>268</v>
      </c>
      <c r="E26" s="59" t="s">
        <v>269</v>
      </c>
      <c r="F26" s="59" t="s">
        <v>270</v>
      </c>
      <c r="G26" s="59" t="s">
        <v>271</v>
      </c>
      <c r="H26" s="84" t="s">
        <v>85</v>
      </c>
      <c r="I26" s="13" t="s">
        <v>40</v>
      </c>
      <c r="J26" s="13" t="s">
        <v>1039</v>
      </c>
      <c r="K26" s="13" t="s">
        <v>272</v>
      </c>
      <c r="L26" s="13" t="s">
        <v>273</v>
      </c>
      <c r="M26" s="13"/>
      <c r="N26" s="13"/>
      <c r="O26" s="59" t="s">
        <v>274</v>
      </c>
      <c r="P26" s="13" t="s">
        <v>41</v>
      </c>
      <c r="Q26" s="13" t="s">
        <v>275</v>
      </c>
      <c r="R26" s="13"/>
      <c r="S26" s="13" t="s">
        <v>42</v>
      </c>
      <c r="T26" s="13"/>
      <c r="U26" s="13" t="s">
        <v>276</v>
      </c>
      <c r="V26" s="13"/>
      <c r="W26" s="13"/>
      <c r="X26" s="13" t="s">
        <v>1040</v>
      </c>
      <c r="Y26" s="13"/>
      <c r="Z26" s="13"/>
      <c r="AA26" s="13" t="s">
        <v>277</v>
      </c>
      <c r="AB26" s="13" t="s">
        <v>278</v>
      </c>
      <c r="AC26" s="13" t="s">
        <v>279</v>
      </c>
      <c r="AD26" s="13" t="s">
        <v>280</v>
      </c>
      <c r="AE26" s="13" t="s">
        <v>97</v>
      </c>
      <c r="AF26" s="13" t="s">
        <v>697</v>
      </c>
      <c r="AG26" s="13" t="s">
        <v>281</v>
      </c>
      <c r="AH26" s="13"/>
      <c r="AI26" s="13" t="s">
        <v>282</v>
      </c>
      <c r="AJ26" s="15" t="s">
        <v>1041</v>
      </c>
    </row>
    <row r="27" spans="1:36" ht="75.599999999999994" customHeight="1" x14ac:dyDescent="0.2">
      <c r="A27" s="29">
        <v>26</v>
      </c>
      <c r="B27" s="71" t="s">
        <v>83</v>
      </c>
      <c r="C27" s="34" t="s">
        <v>34</v>
      </c>
      <c r="D27" s="59" t="s">
        <v>1042</v>
      </c>
      <c r="E27" s="59" t="s">
        <v>1043</v>
      </c>
      <c r="F27" s="59" t="s">
        <v>1044</v>
      </c>
      <c r="G27" s="59" t="s">
        <v>84</v>
      </c>
      <c r="H27" s="84" t="s">
        <v>85</v>
      </c>
      <c r="I27" s="13" t="s">
        <v>40</v>
      </c>
      <c r="J27" s="13" t="s">
        <v>86</v>
      </c>
      <c r="K27" s="13" t="s">
        <v>1045</v>
      </c>
      <c r="L27" s="13"/>
      <c r="M27" s="13"/>
      <c r="N27" s="13"/>
      <c r="O27" s="59" t="s">
        <v>1046</v>
      </c>
      <c r="P27" s="13" t="s">
        <v>41</v>
      </c>
      <c r="Q27" s="13" t="s">
        <v>1047</v>
      </c>
      <c r="R27" s="13"/>
      <c r="S27" s="13" t="s">
        <v>42</v>
      </c>
      <c r="T27" s="13"/>
      <c r="U27" s="13" t="s">
        <v>1048</v>
      </c>
      <c r="V27" s="13"/>
      <c r="W27" s="13"/>
      <c r="X27" s="13" t="s">
        <v>1049</v>
      </c>
      <c r="Y27" s="13" t="s">
        <v>87</v>
      </c>
      <c r="Z27" s="13" t="s">
        <v>87</v>
      </c>
      <c r="AA27" s="13" t="s">
        <v>1050</v>
      </c>
      <c r="AB27" s="13" t="s">
        <v>87</v>
      </c>
      <c r="AC27" s="13" t="s">
        <v>88</v>
      </c>
      <c r="AD27" s="13" t="s">
        <v>1051</v>
      </c>
      <c r="AE27" s="13" t="s">
        <v>1052</v>
      </c>
      <c r="AF27" s="13" t="s">
        <v>697</v>
      </c>
      <c r="AG27" s="13" t="s">
        <v>1053</v>
      </c>
      <c r="AH27" s="13" t="s">
        <v>1054</v>
      </c>
      <c r="AI27" s="13" t="s">
        <v>1055</v>
      </c>
      <c r="AJ27" s="40" t="s">
        <v>1056</v>
      </c>
    </row>
    <row r="28" spans="1:36" ht="75.599999999999994" customHeight="1" x14ac:dyDescent="0.2">
      <c r="A28" s="29">
        <v>27</v>
      </c>
      <c r="B28" s="71" t="s">
        <v>299</v>
      </c>
      <c r="C28" s="34" t="s">
        <v>34</v>
      </c>
      <c r="D28" s="59" t="s">
        <v>300</v>
      </c>
      <c r="E28" s="59" t="s">
        <v>301</v>
      </c>
      <c r="F28" s="59" t="s">
        <v>302</v>
      </c>
      <c r="G28" s="59" t="s">
        <v>303</v>
      </c>
      <c r="H28" s="84" t="s">
        <v>304</v>
      </c>
      <c r="I28" s="13" t="s">
        <v>1057</v>
      </c>
      <c r="J28" s="13" t="s">
        <v>306</v>
      </c>
      <c r="K28" s="13" t="s">
        <v>1058</v>
      </c>
      <c r="L28" s="13"/>
      <c r="M28" s="13"/>
      <c r="N28" s="13"/>
      <c r="O28" s="59" t="s">
        <v>1059</v>
      </c>
      <c r="P28" s="13" t="s">
        <v>41</v>
      </c>
      <c r="Q28" s="13" t="s">
        <v>1060</v>
      </c>
      <c r="R28" s="13" t="s">
        <v>1061</v>
      </c>
      <c r="S28" s="13" t="s">
        <v>42</v>
      </c>
      <c r="T28" s="13"/>
      <c r="U28" s="13" t="s">
        <v>1062</v>
      </c>
      <c r="V28" s="13"/>
      <c r="W28" s="13"/>
      <c r="X28" s="13" t="s">
        <v>1063</v>
      </c>
      <c r="Y28" s="13"/>
      <c r="Z28" s="13"/>
      <c r="AA28" s="13" t="s">
        <v>1064</v>
      </c>
      <c r="AB28" s="13" t="s">
        <v>1065</v>
      </c>
      <c r="AC28" s="13" t="s">
        <v>1066</v>
      </c>
      <c r="AD28" s="13" t="s">
        <v>1067</v>
      </c>
      <c r="AE28" s="13"/>
      <c r="AF28" s="13" t="s">
        <v>805</v>
      </c>
      <c r="AG28" s="13" t="s">
        <v>1068</v>
      </c>
      <c r="AH28" s="13" t="s">
        <v>1069</v>
      </c>
      <c r="AI28" s="13" t="s">
        <v>1070</v>
      </c>
      <c r="AJ28" s="15" t="s">
        <v>1071</v>
      </c>
    </row>
    <row r="29" spans="1:36" ht="75.599999999999994" customHeight="1" x14ac:dyDescent="0.2">
      <c r="A29" s="29">
        <v>28</v>
      </c>
      <c r="B29" s="61" t="s">
        <v>597</v>
      </c>
      <c r="C29" s="16" t="s">
        <v>34</v>
      </c>
      <c r="D29" s="58" t="s">
        <v>598</v>
      </c>
      <c r="E29" s="62" t="s">
        <v>599</v>
      </c>
      <c r="F29" s="62" t="s">
        <v>600</v>
      </c>
      <c r="G29" s="58" t="s">
        <v>601</v>
      </c>
      <c r="H29" s="83" t="s">
        <v>602</v>
      </c>
      <c r="I29" s="10" t="s">
        <v>371</v>
      </c>
      <c r="J29" s="10" t="s">
        <v>1072</v>
      </c>
      <c r="K29" s="10" t="s">
        <v>1073</v>
      </c>
      <c r="L29" s="10" t="s">
        <v>1074</v>
      </c>
      <c r="M29" s="10"/>
      <c r="N29" s="10"/>
      <c r="O29" s="58" t="s">
        <v>603</v>
      </c>
      <c r="P29" s="10" t="s">
        <v>41</v>
      </c>
      <c r="Q29" s="10" t="s">
        <v>604</v>
      </c>
      <c r="R29" s="10"/>
      <c r="S29" s="10" t="s">
        <v>42</v>
      </c>
      <c r="T29" s="10"/>
      <c r="U29" s="10" t="s">
        <v>605</v>
      </c>
      <c r="V29" s="10"/>
      <c r="W29" s="11"/>
      <c r="X29" s="10" t="s">
        <v>1075</v>
      </c>
      <c r="Y29" s="10"/>
      <c r="Z29" s="10"/>
      <c r="AA29" s="10" t="s">
        <v>1076</v>
      </c>
      <c r="AB29" s="10" t="s">
        <v>137</v>
      </c>
      <c r="AC29" s="10"/>
      <c r="AD29" s="10" t="s">
        <v>1077</v>
      </c>
      <c r="AE29" s="10" t="s">
        <v>606</v>
      </c>
      <c r="AF29" s="10"/>
      <c r="AG29" s="10" t="s">
        <v>607</v>
      </c>
      <c r="AH29" s="10"/>
      <c r="AI29" s="10" t="s">
        <v>608</v>
      </c>
      <c r="AJ29" s="12"/>
    </row>
    <row r="30" spans="1:36" ht="75.599999999999994" customHeight="1" x14ac:dyDescent="0.2">
      <c r="A30" s="29">
        <v>29</v>
      </c>
      <c r="B30" s="61" t="s">
        <v>360</v>
      </c>
      <c r="C30" s="16" t="s">
        <v>34</v>
      </c>
      <c r="D30" s="58" t="s">
        <v>1722</v>
      </c>
      <c r="E30" s="58" t="s">
        <v>361</v>
      </c>
      <c r="F30" s="58" t="s">
        <v>362</v>
      </c>
      <c r="G30" s="58" t="s">
        <v>363</v>
      </c>
      <c r="H30" s="83" t="s">
        <v>789</v>
      </c>
      <c r="I30" s="10" t="s">
        <v>168</v>
      </c>
      <c r="J30" s="10" t="s">
        <v>1723</v>
      </c>
      <c r="K30" s="10" t="s">
        <v>1724</v>
      </c>
      <c r="L30" s="10" t="s">
        <v>1725</v>
      </c>
      <c r="M30" s="10"/>
      <c r="N30" s="10"/>
      <c r="O30" s="58" t="s">
        <v>1726</v>
      </c>
      <c r="P30" s="10" t="s">
        <v>41</v>
      </c>
      <c r="Q30" s="10" t="s">
        <v>1727</v>
      </c>
      <c r="R30" s="10"/>
      <c r="S30" s="10" t="s">
        <v>42</v>
      </c>
      <c r="T30" s="10"/>
      <c r="U30" s="10" t="s">
        <v>1728</v>
      </c>
      <c r="V30" s="10"/>
      <c r="W30" s="10"/>
      <c r="X30" s="10" t="s">
        <v>1729</v>
      </c>
      <c r="Y30" s="10" t="s">
        <v>1730</v>
      </c>
      <c r="Z30" s="10"/>
      <c r="AA30" s="10" t="s">
        <v>801</v>
      </c>
      <c r="AB30" s="10" t="s">
        <v>43</v>
      </c>
      <c r="AC30" s="10" t="s">
        <v>1336</v>
      </c>
      <c r="AD30" s="10" t="s">
        <v>1091</v>
      </c>
      <c r="AE30" s="10" t="s">
        <v>1731</v>
      </c>
      <c r="AF30" s="10" t="s">
        <v>1732</v>
      </c>
      <c r="AG30" s="10" t="s">
        <v>1733</v>
      </c>
      <c r="AH30" s="36" t="s">
        <v>1734</v>
      </c>
      <c r="AI30" s="10" t="s">
        <v>807</v>
      </c>
      <c r="AJ30" s="12" t="s">
        <v>1735</v>
      </c>
    </row>
    <row r="31" spans="1:36" ht="75.599999999999994" customHeight="1" x14ac:dyDescent="0.2">
      <c r="A31" s="29">
        <v>30</v>
      </c>
      <c r="B31" s="61" t="s">
        <v>394</v>
      </c>
      <c r="C31" s="16" t="s">
        <v>34</v>
      </c>
      <c r="D31" s="58" t="s">
        <v>1078</v>
      </c>
      <c r="E31" s="58" t="s">
        <v>395</v>
      </c>
      <c r="F31" s="58" t="s">
        <v>396</v>
      </c>
      <c r="G31" s="58" t="s">
        <v>1079</v>
      </c>
      <c r="H31" s="83" t="s">
        <v>1080</v>
      </c>
      <c r="I31" s="10" t="s">
        <v>40</v>
      </c>
      <c r="J31" s="10" t="s">
        <v>1081</v>
      </c>
      <c r="K31" s="10" t="s">
        <v>1082</v>
      </c>
      <c r="L31" s="10" t="s">
        <v>1083</v>
      </c>
      <c r="M31" s="10" t="s">
        <v>1084</v>
      </c>
      <c r="N31" s="10" t="s">
        <v>1085</v>
      </c>
      <c r="O31" s="58" t="s">
        <v>1086</v>
      </c>
      <c r="P31" s="10" t="s">
        <v>41</v>
      </c>
      <c r="Q31" s="10" t="s">
        <v>1087</v>
      </c>
      <c r="R31" s="10"/>
      <c r="S31" s="10" t="s">
        <v>42</v>
      </c>
      <c r="T31" s="10"/>
      <c r="U31" s="10" t="s">
        <v>87</v>
      </c>
      <c r="V31" s="10"/>
      <c r="W31" s="10"/>
      <c r="X31" s="10" t="s">
        <v>1088</v>
      </c>
      <c r="Y31" s="10" t="s">
        <v>1089</v>
      </c>
      <c r="Z31" s="10" t="s">
        <v>87</v>
      </c>
      <c r="AA31" s="10" t="s">
        <v>801</v>
      </c>
      <c r="AB31" s="10" t="s">
        <v>43</v>
      </c>
      <c r="AC31" s="10" t="s">
        <v>1090</v>
      </c>
      <c r="AD31" s="10" t="s">
        <v>1091</v>
      </c>
      <c r="AE31" s="10" t="s">
        <v>804</v>
      </c>
      <c r="AF31" s="10" t="s">
        <v>697</v>
      </c>
      <c r="AG31" s="10" t="s">
        <v>1092</v>
      </c>
      <c r="AH31" s="36" t="s">
        <v>1093</v>
      </c>
      <c r="AI31" s="10" t="s">
        <v>1094</v>
      </c>
      <c r="AJ31" s="12" t="s">
        <v>1095</v>
      </c>
    </row>
    <row r="32" spans="1:36" ht="75.599999999999994" customHeight="1" x14ac:dyDescent="0.2">
      <c r="A32" s="29">
        <v>31</v>
      </c>
      <c r="B32" s="71" t="s">
        <v>45</v>
      </c>
      <c r="C32" s="34" t="s">
        <v>34</v>
      </c>
      <c r="D32" s="59" t="s">
        <v>46</v>
      </c>
      <c r="E32" s="59" t="s">
        <v>47</v>
      </c>
      <c r="F32" s="59" t="s">
        <v>48</v>
      </c>
      <c r="G32" s="59" t="s">
        <v>49</v>
      </c>
      <c r="H32" s="84" t="s">
        <v>50</v>
      </c>
      <c r="I32" s="13" t="s">
        <v>371</v>
      </c>
      <c r="J32" s="13" t="s">
        <v>51</v>
      </c>
      <c r="K32" s="13" t="s">
        <v>1736</v>
      </c>
      <c r="L32" s="13"/>
      <c r="M32" s="13"/>
      <c r="N32" s="13"/>
      <c r="O32" s="59" t="s">
        <v>1737</v>
      </c>
      <c r="P32" s="13" t="s">
        <v>42</v>
      </c>
      <c r="Q32" s="13"/>
      <c r="R32" s="13"/>
      <c r="S32" s="13" t="s">
        <v>42</v>
      </c>
      <c r="T32" s="13"/>
      <c r="U32" s="13" t="s">
        <v>1738</v>
      </c>
      <c r="V32" s="13"/>
      <c r="W32" s="13"/>
      <c r="X32" s="13" t="s">
        <v>1739</v>
      </c>
      <c r="Y32" s="13"/>
      <c r="Z32" s="13"/>
      <c r="AA32" s="13" t="s">
        <v>1740</v>
      </c>
      <c r="AB32" s="13"/>
      <c r="AC32" s="13" t="s">
        <v>1741</v>
      </c>
      <c r="AD32" s="13" t="s">
        <v>1742</v>
      </c>
      <c r="AE32" s="13" t="s">
        <v>833</v>
      </c>
      <c r="AF32" s="13"/>
      <c r="AG32" s="13" t="s">
        <v>1743</v>
      </c>
      <c r="AH32" s="13"/>
      <c r="AI32" s="13" t="s">
        <v>1744</v>
      </c>
      <c r="AJ32" s="40" t="s">
        <v>1745</v>
      </c>
    </row>
    <row r="33" spans="1:36" ht="75.599999999999994" customHeight="1" x14ac:dyDescent="0.2">
      <c r="A33" s="29">
        <v>32</v>
      </c>
      <c r="B33" s="61" t="s">
        <v>515</v>
      </c>
      <c r="C33" s="16" t="s">
        <v>34</v>
      </c>
      <c r="D33" s="58" t="s">
        <v>516</v>
      </c>
      <c r="E33" s="58" t="s">
        <v>517</v>
      </c>
      <c r="F33" s="58" t="s">
        <v>518</v>
      </c>
      <c r="G33" s="58" t="s">
        <v>519</v>
      </c>
      <c r="H33" s="83" t="s">
        <v>520</v>
      </c>
      <c r="I33" s="10" t="s">
        <v>521</v>
      </c>
      <c r="J33" s="10" t="s">
        <v>134</v>
      </c>
      <c r="K33" s="10" t="s">
        <v>1096</v>
      </c>
      <c r="L33" s="10"/>
      <c r="M33" s="10"/>
      <c r="N33" s="10"/>
      <c r="O33" s="58" t="s">
        <v>1097</v>
      </c>
      <c r="P33" s="10" t="s">
        <v>42</v>
      </c>
      <c r="Q33" s="10"/>
      <c r="R33" s="10"/>
      <c r="S33" s="10" t="s">
        <v>42</v>
      </c>
      <c r="T33" s="10"/>
      <c r="U33" s="10" t="s">
        <v>1098</v>
      </c>
      <c r="V33" s="10"/>
      <c r="W33" s="11"/>
      <c r="X33" s="10" t="s">
        <v>1099</v>
      </c>
      <c r="Y33" s="10" t="s">
        <v>87</v>
      </c>
      <c r="Z33" s="10" t="s">
        <v>87</v>
      </c>
      <c r="AA33" s="10" t="s">
        <v>1100</v>
      </c>
      <c r="AB33" s="10" t="s">
        <v>1101</v>
      </c>
      <c r="AC33" s="10" t="s">
        <v>1102</v>
      </c>
      <c r="AD33" s="10" t="s">
        <v>1103</v>
      </c>
      <c r="AE33" s="10" t="s">
        <v>522</v>
      </c>
      <c r="AF33" s="10" t="s">
        <v>87</v>
      </c>
      <c r="AG33" s="10" t="s">
        <v>1104</v>
      </c>
      <c r="AH33" s="10" t="s">
        <v>1105</v>
      </c>
      <c r="AI33" s="10" t="s">
        <v>1106</v>
      </c>
      <c r="AJ33" s="12" t="s">
        <v>1107</v>
      </c>
    </row>
    <row r="34" spans="1:36" ht="75.599999999999994" customHeight="1" x14ac:dyDescent="0.2">
      <c r="A34" s="29">
        <v>33</v>
      </c>
      <c r="B34" s="71" t="s">
        <v>53</v>
      </c>
      <c r="C34" s="34" t="s">
        <v>34</v>
      </c>
      <c r="D34" s="59" t="s">
        <v>1108</v>
      </c>
      <c r="E34" s="59" t="s">
        <v>1109</v>
      </c>
      <c r="F34" s="59" t="s">
        <v>1110</v>
      </c>
      <c r="G34" s="59" t="s">
        <v>54</v>
      </c>
      <c r="H34" s="84" t="s">
        <v>1111</v>
      </c>
      <c r="I34" s="13" t="s">
        <v>40</v>
      </c>
      <c r="J34" s="13" t="s">
        <v>51</v>
      </c>
      <c r="K34" s="13" t="s">
        <v>1112</v>
      </c>
      <c r="L34" s="13"/>
      <c r="M34" s="13"/>
      <c r="N34" s="13"/>
      <c r="O34" s="59" t="s">
        <v>1114</v>
      </c>
      <c r="P34" s="13" t="s">
        <v>42</v>
      </c>
      <c r="Q34" s="13"/>
      <c r="R34" s="13"/>
      <c r="S34" s="13" t="s">
        <v>41</v>
      </c>
      <c r="T34" s="13"/>
      <c r="U34" s="13" t="s">
        <v>1115</v>
      </c>
      <c r="V34" s="13"/>
      <c r="W34" s="13"/>
      <c r="X34" s="13" t="s">
        <v>1124</v>
      </c>
      <c r="Y34" s="13"/>
      <c r="Z34" s="13"/>
      <c r="AA34" s="13" t="s">
        <v>1116</v>
      </c>
      <c r="AB34" s="13" t="s">
        <v>1117</v>
      </c>
      <c r="AC34" s="13" t="s">
        <v>1118</v>
      </c>
      <c r="AD34" s="13" t="s">
        <v>1119</v>
      </c>
      <c r="AE34" s="13" t="s">
        <v>1120</v>
      </c>
      <c r="AF34" s="13" t="s">
        <v>1123</v>
      </c>
      <c r="AG34" s="13" t="s">
        <v>1121</v>
      </c>
      <c r="AH34" s="13" t="s">
        <v>57</v>
      </c>
      <c r="AI34" s="13"/>
      <c r="AJ34" s="15" t="s">
        <v>1122</v>
      </c>
    </row>
    <row r="35" spans="1:36" ht="75.599999999999994" customHeight="1" x14ac:dyDescent="0.2">
      <c r="A35" s="29">
        <v>34</v>
      </c>
      <c r="B35" s="61" t="s">
        <v>1125</v>
      </c>
      <c r="C35" s="16" t="s">
        <v>34</v>
      </c>
      <c r="D35" s="58" t="s">
        <v>398</v>
      </c>
      <c r="E35" s="58" t="s">
        <v>191</v>
      </c>
      <c r="F35" s="58" t="s">
        <v>192</v>
      </c>
      <c r="G35" s="58" t="s">
        <v>193</v>
      </c>
      <c r="H35" s="83" t="s">
        <v>399</v>
      </c>
      <c r="I35" s="10" t="s">
        <v>40</v>
      </c>
      <c r="J35" s="10" t="s">
        <v>1126</v>
      </c>
      <c r="K35" s="10" t="s">
        <v>1127</v>
      </c>
      <c r="L35" s="10"/>
      <c r="M35" s="10"/>
      <c r="N35" s="10"/>
      <c r="O35" s="58" t="s">
        <v>1128</v>
      </c>
      <c r="P35" s="10" t="s">
        <v>41</v>
      </c>
      <c r="Q35" s="10"/>
      <c r="R35" s="10"/>
      <c r="S35" s="10" t="s">
        <v>42</v>
      </c>
      <c r="T35" s="10"/>
      <c r="U35" s="10" t="s">
        <v>406</v>
      </c>
      <c r="V35" s="10"/>
      <c r="W35" s="10"/>
      <c r="X35" s="10" t="s">
        <v>1129</v>
      </c>
      <c r="Y35" s="10" t="s">
        <v>407</v>
      </c>
      <c r="Z35" s="10"/>
      <c r="AA35" s="10" t="s">
        <v>1130</v>
      </c>
      <c r="AB35" s="10" t="s">
        <v>1131</v>
      </c>
      <c r="AC35" s="10" t="s">
        <v>408</v>
      </c>
      <c r="AD35" s="10" t="s">
        <v>1132</v>
      </c>
      <c r="AE35" s="10" t="s">
        <v>1133</v>
      </c>
      <c r="AF35" s="10" t="s">
        <v>409</v>
      </c>
      <c r="AG35" s="10" t="s">
        <v>1134</v>
      </c>
      <c r="AH35" s="10"/>
      <c r="AI35" s="10" t="s">
        <v>1135</v>
      </c>
      <c r="AJ35" s="12" t="s">
        <v>1136</v>
      </c>
    </row>
    <row r="36" spans="1:36" ht="75.599999999999994" customHeight="1" x14ac:dyDescent="0.2">
      <c r="A36" s="29">
        <v>35</v>
      </c>
      <c r="B36" s="61" t="s">
        <v>928</v>
      </c>
      <c r="C36" s="34" t="s">
        <v>34</v>
      </c>
      <c r="D36" s="59" t="s">
        <v>1137</v>
      </c>
      <c r="E36" s="59" t="s">
        <v>123</v>
      </c>
      <c r="F36" s="59" t="s">
        <v>124</v>
      </c>
      <c r="G36" s="59" t="s">
        <v>125</v>
      </c>
      <c r="H36" s="84" t="s">
        <v>126</v>
      </c>
      <c r="I36" s="13" t="s">
        <v>127</v>
      </c>
      <c r="J36" s="13" t="s">
        <v>1138</v>
      </c>
      <c r="K36" s="13" t="s">
        <v>1139</v>
      </c>
      <c r="L36" s="13" t="s">
        <v>1140</v>
      </c>
      <c r="M36" s="13"/>
      <c r="N36" s="13"/>
      <c r="O36" s="59" t="s">
        <v>841</v>
      </c>
      <c r="P36" s="13" t="s">
        <v>42</v>
      </c>
      <c r="Q36" s="13"/>
      <c r="R36" s="13"/>
      <c r="S36" s="13" t="s">
        <v>42</v>
      </c>
      <c r="T36" s="13"/>
      <c r="U36" s="13" t="s">
        <v>129</v>
      </c>
      <c r="V36" s="13"/>
      <c r="W36" s="13"/>
      <c r="X36" s="13" t="s">
        <v>1141</v>
      </c>
      <c r="Y36" s="13" t="s">
        <v>87</v>
      </c>
      <c r="Z36" s="13" t="s">
        <v>87</v>
      </c>
      <c r="AA36" s="13" t="s">
        <v>1142</v>
      </c>
      <c r="AB36" s="13" t="s">
        <v>116</v>
      </c>
      <c r="AC36" s="13" t="s">
        <v>1143</v>
      </c>
      <c r="AD36" s="49" t="s">
        <v>1144</v>
      </c>
      <c r="AE36" s="13" t="s">
        <v>1145</v>
      </c>
      <c r="AF36" s="13" t="s">
        <v>87</v>
      </c>
      <c r="AG36" s="13" t="s">
        <v>1146</v>
      </c>
      <c r="AH36" s="13" t="s">
        <v>1147</v>
      </c>
      <c r="AI36" s="13" t="s">
        <v>1148</v>
      </c>
      <c r="AJ36" s="15" t="s">
        <v>1149</v>
      </c>
    </row>
    <row r="37" spans="1:36" ht="75.599999999999994" customHeight="1" x14ac:dyDescent="0.2">
      <c r="A37" s="29">
        <v>36</v>
      </c>
      <c r="B37" s="71" t="s">
        <v>580</v>
      </c>
      <c r="C37" s="34" t="s">
        <v>34</v>
      </c>
      <c r="D37" s="59" t="s">
        <v>132</v>
      </c>
      <c r="E37" s="59" t="s">
        <v>1775</v>
      </c>
      <c r="F37" s="59" t="s">
        <v>1788</v>
      </c>
      <c r="G37" s="59" t="s">
        <v>133</v>
      </c>
      <c r="H37" s="86" t="s">
        <v>1158</v>
      </c>
      <c r="I37" s="13" t="s">
        <v>127</v>
      </c>
      <c r="J37" s="13" t="s">
        <v>134</v>
      </c>
      <c r="K37" s="13" t="s">
        <v>1150</v>
      </c>
      <c r="L37" s="13" t="s">
        <v>1151</v>
      </c>
      <c r="M37" s="13"/>
      <c r="N37" s="13"/>
      <c r="O37" s="59" t="s">
        <v>135</v>
      </c>
      <c r="P37" s="13" t="s">
        <v>42</v>
      </c>
      <c r="Q37" s="13"/>
      <c r="R37" s="13"/>
      <c r="S37" s="13" t="s">
        <v>42</v>
      </c>
      <c r="T37" s="13"/>
      <c r="U37" s="13" t="s">
        <v>1152</v>
      </c>
      <c r="V37" s="13"/>
      <c r="W37" s="13"/>
      <c r="X37" s="13" t="s">
        <v>1153</v>
      </c>
      <c r="Y37" s="13"/>
      <c r="Z37" s="13"/>
      <c r="AA37" s="13" t="s">
        <v>136</v>
      </c>
      <c r="AB37" s="13" t="s">
        <v>137</v>
      </c>
      <c r="AC37" s="13" t="s">
        <v>1154</v>
      </c>
      <c r="AD37" s="13" t="s">
        <v>1155</v>
      </c>
      <c r="AE37" s="13" t="s">
        <v>1156</v>
      </c>
      <c r="AF37" s="13" t="s">
        <v>697</v>
      </c>
      <c r="AG37" s="13" t="s">
        <v>1157</v>
      </c>
      <c r="AH37" s="13"/>
      <c r="AI37" s="13"/>
      <c r="AJ37" s="15"/>
    </row>
    <row r="38" spans="1:36" ht="75.599999999999994" customHeight="1" x14ac:dyDescent="0.2">
      <c r="A38" s="29">
        <v>37</v>
      </c>
      <c r="B38" s="61" t="s">
        <v>469</v>
      </c>
      <c r="C38" s="16" t="s">
        <v>34</v>
      </c>
      <c r="D38" s="58" t="s">
        <v>1790</v>
      </c>
      <c r="E38" s="58" t="s">
        <v>470</v>
      </c>
      <c r="F38" s="58" t="s">
        <v>471</v>
      </c>
      <c r="G38" s="58" t="s">
        <v>472</v>
      </c>
      <c r="H38" s="83" t="s">
        <v>1159</v>
      </c>
      <c r="I38" s="10" t="s">
        <v>371</v>
      </c>
      <c r="J38" s="10" t="s">
        <v>244</v>
      </c>
      <c r="K38" s="10" t="s">
        <v>1791</v>
      </c>
      <c r="L38" s="10" t="s">
        <v>1792</v>
      </c>
      <c r="M38" s="10"/>
      <c r="N38" s="10"/>
      <c r="O38" s="58" t="s">
        <v>1793</v>
      </c>
      <c r="P38" s="10" t="s">
        <v>41</v>
      </c>
      <c r="Q38" s="10" t="s">
        <v>1794</v>
      </c>
      <c r="R38" s="10"/>
      <c r="S38" s="10" t="s">
        <v>42</v>
      </c>
      <c r="T38" s="10"/>
      <c r="U38" s="10" t="s">
        <v>1795</v>
      </c>
      <c r="V38" s="10"/>
      <c r="W38" s="10"/>
      <c r="X38" s="10" t="s">
        <v>1796</v>
      </c>
      <c r="Y38" s="10" t="s">
        <v>1160</v>
      </c>
      <c r="Z38" s="10"/>
      <c r="AA38" s="10" t="s">
        <v>1797</v>
      </c>
      <c r="AB38" s="10"/>
      <c r="AC38" s="10"/>
      <c r="AD38" s="10" t="s">
        <v>1798</v>
      </c>
      <c r="AE38" s="10"/>
      <c r="AF38" s="10" t="s">
        <v>697</v>
      </c>
      <c r="AG38" s="10" t="s">
        <v>1799</v>
      </c>
      <c r="AH38" s="36"/>
      <c r="AI38" s="10" t="s">
        <v>1800</v>
      </c>
      <c r="AJ38" s="12" t="s">
        <v>1801</v>
      </c>
    </row>
    <row r="39" spans="1:36" ht="75.599999999999994" customHeight="1" x14ac:dyDescent="0.2">
      <c r="A39" s="29">
        <v>38</v>
      </c>
      <c r="B39" s="61" t="s">
        <v>929</v>
      </c>
      <c r="C39" s="16" t="s">
        <v>34</v>
      </c>
      <c r="D39" s="58" t="s">
        <v>1161</v>
      </c>
      <c r="E39" s="58" t="s">
        <v>1162</v>
      </c>
      <c r="F39" s="58" t="s">
        <v>1163</v>
      </c>
      <c r="G39" s="58" t="s">
        <v>609</v>
      </c>
      <c r="H39" s="58"/>
      <c r="I39" s="10" t="s">
        <v>371</v>
      </c>
      <c r="J39" s="10" t="s">
        <v>1164</v>
      </c>
      <c r="K39" s="10" t="s">
        <v>1165</v>
      </c>
      <c r="L39" s="10"/>
      <c r="M39" s="10"/>
      <c r="N39" s="10"/>
      <c r="O39" s="58" t="s">
        <v>1166</v>
      </c>
      <c r="P39" s="10" t="s">
        <v>41</v>
      </c>
      <c r="Q39" s="10" t="s">
        <v>1167</v>
      </c>
      <c r="R39" s="10"/>
      <c r="S39" s="10" t="s">
        <v>42</v>
      </c>
      <c r="T39" s="10"/>
      <c r="U39" s="10" t="s">
        <v>1168</v>
      </c>
      <c r="V39" s="10"/>
      <c r="W39" s="11"/>
      <c r="X39" s="10" t="s">
        <v>1169</v>
      </c>
      <c r="Y39" s="10" t="s">
        <v>1170</v>
      </c>
      <c r="Z39" s="10"/>
      <c r="AA39" s="10" t="s">
        <v>52</v>
      </c>
      <c r="AB39" s="10"/>
      <c r="AC39" s="10" t="s">
        <v>1171</v>
      </c>
      <c r="AD39" s="10" t="s">
        <v>1172</v>
      </c>
      <c r="AE39" s="10" t="s">
        <v>833</v>
      </c>
      <c r="AF39" s="10"/>
      <c r="AG39" s="10" t="s">
        <v>1173</v>
      </c>
      <c r="AH39" s="10" t="s">
        <v>1174</v>
      </c>
      <c r="AI39" s="10" t="s">
        <v>1175</v>
      </c>
      <c r="AJ39" s="12" t="s">
        <v>1176</v>
      </c>
    </row>
    <row r="40" spans="1:36" ht="75.599999999999994" customHeight="1" x14ac:dyDescent="0.2">
      <c r="A40" s="29">
        <v>39</v>
      </c>
      <c r="B40" s="71" t="s">
        <v>349</v>
      </c>
      <c r="C40" s="34" t="s">
        <v>34</v>
      </c>
      <c r="D40" s="59" t="s">
        <v>788</v>
      </c>
      <c r="E40" s="59" t="s">
        <v>350</v>
      </c>
      <c r="F40" s="59" t="s">
        <v>351</v>
      </c>
      <c r="G40" s="59" t="s">
        <v>352</v>
      </c>
      <c r="H40" s="84" t="s">
        <v>789</v>
      </c>
      <c r="I40" s="13" t="s">
        <v>40</v>
      </c>
      <c r="J40" s="13" t="s">
        <v>1177</v>
      </c>
      <c r="K40" s="13" t="s">
        <v>1178</v>
      </c>
      <c r="L40" s="13" t="s">
        <v>1082</v>
      </c>
      <c r="M40" s="13" t="s">
        <v>1179</v>
      </c>
      <c r="N40" s="13" t="s">
        <v>1180</v>
      </c>
      <c r="O40" s="59" t="s">
        <v>1181</v>
      </c>
      <c r="P40" s="13" t="s">
        <v>41</v>
      </c>
      <c r="Q40" s="13" t="s">
        <v>796</v>
      </c>
      <c r="R40" s="13"/>
      <c r="S40" s="13" t="s">
        <v>42</v>
      </c>
      <c r="T40" s="13"/>
      <c r="U40" s="13" t="s">
        <v>1182</v>
      </c>
      <c r="V40" s="13"/>
      <c r="W40" s="13"/>
      <c r="X40" s="13" t="s">
        <v>1183</v>
      </c>
      <c r="Y40" s="13" t="s">
        <v>1184</v>
      </c>
      <c r="Z40" s="13"/>
      <c r="AA40" s="13" t="s">
        <v>801</v>
      </c>
      <c r="AB40" s="13" t="s">
        <v>43</v>
      </c>
      <c r="AC40" s="13" t="s">
        <v>802</v>
      </c>
      <c r="AD40" s="13" t="s">
        <v>1091</v>
      </c>
      <c r="AE40" s="13" t="s">
        <v>82</v>
      </c>
      <c r="AF40" s="13" t="s">
        <v>805</v>
      </c>
      <c r="AG40" s="13" t="s">
        <v>1185</v>
      </c>
      <c r="AH40" s="41" t="s">
        <v>1186</v>
      </c>
      <c r="AI40" s="13" t="s">
        <v>807</v>
      </c>
      <c r="AJ40" s="100" t="s">
        <v>1187</v>
      </c>
    </row>
    <row r="41" spans="1:36" ht="75.599999999999994" customHeight="1" x14ac:dyDescent="0.2">
      <c r="A41" s="29">
        <v>40</v>
      </c>
      <c r="B41" s="61" t="s">
        <v>367</v>
      </c>
      <c r="C41" s="16" t="s">
        <v>34</v>
      </c>
      <c r="D41" s="58" t="s">
        <v>368</v>
      </c>
      <c r="E41" s="62" t="s">
        <v>674</v>
      </c>
      <c r="F41" s="62" t="s">
        <v>675</v>
      </c>
      <c r="G41" s="58" t="s">
        <v>369</v>
      </c>
      <c r="H41" s="83" t="s">
        <v>370</v>
      </c>
      <c r="I41" s="10" t="s">
        <v>371</v>
      </c>
      <c r="J41" s="10" t="s">
        <v>372</v>
      </c>
      <c r="K41" s="10" t="s">
        <v>373</v>
      </c>
      <c r="L41" s="10" t="s">
        <v>374</v>
      </c>
      <c r="M41" s="10" t="s">
        <v>375</v>
      </c>
      <c r="N41" s="10" t="s">
        <v>376</v>
      </c>
      <c r="O41" s="58" t="s">
        <v>1188</v>
      </c>
      <c r="P41" s="10" t="s">
        <v>41</v>
      </c>
      <c r="Q41" s="10" t="s">
        <v>377</v>
      </c>
      <c r="R41" s="10" t="s">
        <v>378</v>
      </c>
      <c r="S41" s="10" t="s">
        <v>41</v>
      </c>
      <c r="T41" s="10" t="s">
        <v>1189</v>
      </c>
      <c r="U41" s="10" t="s">
        <v>354</v>
      </c>
      <c r="V41" s="10"/>
      <c r="W41" s="10"/>
      <c r="X41" s="10" t="s">
        <v>1190</v>
      </c>
      <c r="Y41" s="10"/>
      <c r="Z41" s="10"/>
      <c r="AA41" s="10" t="s">
        <v>379</v>
      </c>
      <c r="AB41" s="10" t="s">
        <v>380</v>
      </c>
      <c r="AC41" s="10" t="s">
        <v>381</v>
      </c>
      <c r="AD41" s="10" t="s">
        <v>382</v>
      </c>
      <c r="AE41" s="10" t="s">
        <v>383</v>
      </c>
      <c r="AF41" s="10" t="s">
        <v>1191</v>
      </c>
      <c r="AG41" s="10" t="s">
        <v>384</v>
      </c>
      <c r="AH41" s="10" t="s">
        <v>385</v>
      </c>
      <c r="AI41" s="36" t="s">
        <v>641</v>
      </c>
      <c r="AJ41" s="12" t="s">
        <v>639</v>
      </c>
    </row>
    <row r="42" spans="1:36" ht="75.599999999999994" customHeight="1" x14ac:dyDescent="0.2">
      <c r="A42" s="29">
        <v>41</v>
      </c>
      <c r="B42" s="71" t="s">
        <v>33</v>
      </c>
      <c r="C42" s="34" t="s">
        <v>34</v>
      </c>
      <c r="D42" s="59" t="s">
        <v>35</v>
      </c>
      <c r="E42" s="59" t="s">
        <v>36</v>
      </c>
      <c r="F42" s="59" t="s">
        <v>37</v>
      </c>
      <c r="G42" s="59" t="s">
        <v>38</v>
      </c>
      <c r="H42" s="84" t="s">
        <v>39</v>
      </c>
      <c r="I42" s="13" t="s">
        <v>40</v>
      </c>
      <c r="J42" s="13" t="s">
        <v>1192</v>
      </c>
      <c r="K42" s="13" t="s">
        <v>1193</v>
      </c>
      <c r="L42" s="13"/>
      <c r="M42" s="13"/>
      <c r="N42" s="13"/>
      <c r="O42" s="59" t="s">
        <v>1194</v>
      </c>
      <c r="P42" s="13" t="s">
        <v>41</v>
      </c>
      <c r="Q42" s="13" t="s">
        <v>1195</v>
      </c>
      <c r="R42" s="13"/>
      <c r="S42" s="13" t="s">
        <v>42</v>
      </c>
      <c r="T42" s="13"/>
      <c r="U42" s="13" t="s">
        <v>1196</v>
      </c>
      <c r="V42" s="13"/>
      <c r="W42" s="13"/>
      <c r="X42" s="13" t="s">
        <v>1197</v>
      </c>
      <c r="Y42" s="13" t="s">
        <v>1198</v>
      </c>
      <c r="Z42" s="13" t="s">
        <v>468</v>
      </c>
      <c r="AA42" s="13" t="s">
        <v>1199</v>
      </c>
      <c r="AB42" s="13" t="s">
        <v>43</v>
      </c>
      <c r="AC42" s="13" t="s">
        <v>1200</v>
      </c>
      <c r="AD42" s="13" t="s">
        <v>765</v>
      </c>
      <c r="AE42" s="13" t="s">
        <v>44</v>
      </c>
      <c r="AF42" s="13" t="s">
        <v>656</v>
      </c>
      <c r="AG42" s="13"/>
      <c r="AH42" s="13" t="s">
        <v>1201</v>
      </c>
      <c r="AI42" s="13" t="s">
        <v>1202</v>
      </c>
      <c r="AJ42" s="15" t="s">
        <v>1203</v>
      </c>
    </row>
    <row r="43" spans="1:36" ht="75.599999999999994" customHeight="1" x14ac:dyDescent="0.2">
      <c r="A43" s="29">
        <v>42</v>
      </c>
      <c r="B43" s="61" t="s">
        <v>582</v>
      </c>
      <c r="C43" s="16" t="s">
        <v>34</v>
      </c>
      <c r="D43" s="58" t="s">
        <v>1204</v>
      </c>
      <c r="E43" s="58" t="s">
        <v>462</v>
      </c>
      <c r="F43" s="58" t="s">
        <v>463</v>
      </c>
      <c r="G43" s="58" t="s">
        <v>1205</v>
      </c>
      <c r="H43" s="83" t="s">
        <v>257</v>
      </c>
      <c r="I43" s="10" t="s">
        <v>371</v>
      </c>
      <c r="J43" s="10" t="s">
        <v>336</v>
      </c>
      <c r="K43" s="10" t="s">
        <v>1206</v>
      </c>
      <c r="L43" s="10"/>
      <c r="M43" s="10"/>
      <c r="N43" s="10"/>
      <c r="O43" s="58" t="s">
        <v>1207</v>
      </c>
      <c r="P43" s="10" t="s">
        <v>42</v>
      </c>
      <c r="Q43" s="10"/>
      <c r="R43" s="10"/>
      <c r="S43" s="10" t="s">
        <v>42</v>
      </c>
      <c r="T43" s="10"/>
      <c r="U43" s="10" t="s">
        <v>1208</v>
      </c>
      <c r="V43" s="10"/>
      <c r="W43" s="10"/>
      <c r="X43" s="10" t="s">
        <v>1209</v>
      </c>
      <c r="Y43" s="10"/>
      <c r="Z43" s="10" t="s">
        <v>1210</v>
      </c>
      <c r="AA43" s="10" t="s">
        <v>1211</v>
      </c>
      <c r="AB43" s="10" t="s">
        <v>81</v>
      </c>
      <c r="AC43" s="10" t="s">
        <v>1212</v>
      </c>
      <c r="AD43" s="10" t="s">
        <v>1213</v>
      </c>
      <c r="AE43" s="10" t="s">
        <v>906</v>
      </c>
      <c r="AF43" s="10" t="s">
        <v>1214</v>
      </c>
      <c r="AG43" s="10" t="s">
        <v>1215</v>
      </c>
      <c r="AH43" s="10" t="s">
        <v>1216</v>
      </c>
      <c r="AI43" s="10" t="s">
        <v>1217</v>
      </c>
      <c r="AJ43" s="12" t="s">
        <v>1218</v>
      </c>
    </row>
    <row r="44" spans="1:36" ht="75.599999999999994" customHeight="1" x14ac:dyDescent="0.2">
      <c r="A44" s="29">
        <v>43</v>
      </c>
      <c r="B44" s="61" t="s">
        <v>475</v>
      </c>
      <c r="C44" s="16" t="s">
        <v>34</v>
      </c>
      <c r="D44" s="58" t="s">
        <v>1219</v>
      </c>
      <c r="E44" s="58" t="s">
        <v>1776</v>
      </c>
      <c r="F44" s="58" t="s">
        <v>1776</v>
      </c>
      <c r="G44" s="58" t="s">
        <v>1220</v>
      </c>
      <c r="H44" s="58"/>
      <c r="I44" s="10" t="s">
        <v>371</v>
      </c>
      <c r="J44" s="10" t="s">
        <v>1221</v>
      </c>
      <c r="K44" s="10" t="s">
        <v>1222</v>
      </c>
      <c r="L44" s="10"/>
      <c r="M44" s="10"/>
      <c r="N44" s="10"/>
      <c r="O44" s="58" t="s">
        <v>1223</v>
      </c>
      <c r="P44" s="10" t="s">
        <v>41</v>
      </c>
      <c r="Q44" s="10" t="s">
        <v>1224</v>
      </c>
      <c r="R44" s="10" t="s">
        <v>1225</v>
      </c>
      <c r="S44" s="10" t="s">
        <v>42</v>
      </c>
      <c r="T44" s="10"/>
      <c r="U44" s="10" t="s">
        <v>1226</v>
      </c>
      <c r="V44" s="10"/>
      <c r="W44" s="11"/>
      <c r="X44" s="10" t="s">
        <v>1227</v>
      </c>
      <c r="Y44" s="10" t="s">
        <v>1228</v>
      </c>
      <c r="Z44" s="10" t="s">
        <v>87</v>
      </c>
      <c r="AA44" s="10" t="s">
        <v>87</v>
      </c>
      <c r="AB44" s="10" t="s">
        <v>241</v>
      </c>
      <c r="AC44" s="10" t="s">
        <v>1229</v>
      </c>
      <c r="AD44" s="10" t="s">
        <v>87</v>
      </c>
      <c r="AE44" s="10" t="s">
        <v>1230</v>
      </c>
      <c r="AF44" s="10"/>
      <c r="AG44" s="10" t="s">
        <v>1231</v>
      </c>
      <c r="AH44" s="10"/>
      <c r="AI44" s="10" t="s">
        <v>1232</v>
      </c>
      <c r="AJ44" s="12"/>
    </row>
    <row r="45" spans="1:36" ht="75.599999999999994" customHeight="1" x14ac:dyDescent="0.2">
      <c r="A45" s="29">
        <v>44</v>
      </c>
      <c r="B45" s="71" t="s">
        <v>180</v>
      </c>
      <c r="C45" s="34" t="s">
        <v>34</v>
      </c>
      <c r="D45" s="59" t="s">
        <v>1233</v>
      </c>
      <c r="E45" s="59" t="s">
        <v>181</v>
      </c>
      <c r="F45" s="59" t="s">
        <v>181</v>
      </c>
      <c r="G45" s="59" t="s">
        <v>1234</v>
      </c>
      <c r="H45" s="59" t="s">
        <v>74</v>
      </c>
      <c r="I45" s="13" t="s">
        <v>40</v>
      </c>
      <c r="J45" s="13" t="s">
        <v>1235</v>
      </c>
      <c r="K45" s="13" t="s">
        <v>1236</v>
      </c>
      <c r="L45" s="13"/>
      <c r="M45" s="13"/>
      <c r="N45" s="13"/>
      <c r="O45" s="59" t="s">
        <v>1237</v>
      </c>
      <c r="P45" s="13" t="s">
        <v>42</v>
      </c>
      <c r="Q45" s="13"/>
      <c r="R45" s="13"/>
      <c r="S45" s="13" t="s">
        <v>41</v>
      </c>
      <c r="T45" s="13" t="s">
        <v>1238</v>
      </c>
      <c r="U45" s="13" t="s">
        <v>1239</v>
      </c>
      <c r="V45" s="13"/>
      <c r="W45" s="13"/>
      <c r="X45" s="13" t="s">
        <v>1240</v>
      </c>
      <c r="Y45" s="13" t="s">
        <v>1241</v>
      </c>
      <c r="Z45" s="13" t="s">
        <v>1242</v>
      </c>
      <c r="AA45" s="13" t="s">
        <v>1243</v>
      </c>
      <c r="AB45" s="13" t="s">
        <v>1244</v>
      </c>
      <c r="AC45" s="13" t="s">
        <v>1245</v>
      </c>
      <c r="AD45" s="41" t="s">
        <v>1246</v>
      </c>
      <c r="AE45" s="13" t="s">
        <v>1247</v>
      </c>
      <c r="AF45" s="13" t="s">
        <v>1248</v>
      </c>
      <c r="AG45" s="13" t="s">
        <v>1249</v>
      </c>
      <c r="AH45" s="13" t="s">
        <v>1250</v>
      </c>
      <c r="AI45" s="49" t="s">
        <v>1802</v>
      </c>
      <c r="AJ45" s="15" t="s">
        <v>1251</v>
      </c>
    </row>
    <row r="46" spans="1:36" ht="75.599999999999994" customHeight="1" x14ac:dyDescent="0.2">
      <c r="A46" s="29">
        <v>45</v>
      </c>
      <c r="B46" s="71" t="s">
        <v>227</v>
      </c>
      <c r="C46" s="34" t="s">
        <v>34</v>
      </c>
      <c r="D46" s="59" t="s">
        <v>823</v>
      </c>
      <c r="E46" s="59" t="s">
        <v>235</v>
      </c>
      <c r="F46" s="59" t="s">
        <v>1781</v>
      </c>
      <c r="G46" s="59" t="s">
        <v>229</v>
      </c>
      <c r="H46" s="84" t="s">
        <v>292</v>
      </c>
      <c r="I46" s="13" t="s">
        <v>371</v>
      </c>
      <c r="J46" s="13" t="s">
        <v>236</v>
      </c>
      <c r="K46" s="13" t="s">
        <v>237</v>
      </c>
      <c r="L46" s="13"/>
      <c r="M46" s="13"/>
      <c r="N46" s="13"/>
      <c r="O46" s="59" t="s">
        <v>1252</v>
      </c>
      <c r="P46" s="13" t="s">
        <v>42</v>
      </c>
      <c r="Q46" s="13"/>
      <c r="R46" s="13"/>
      <c r="S46" s="13" t="s">
        <v>41</v>
      </c>
      <c r="T46" s="13" t="s">
        <v>238</v>
      </c>
      <c r="U46" s="13" t="s">
        <v>230</v>
      </c>
      <c r="V46" s="13"/>
      <c r="W46" s="13"/>
      <c r="X46" s="13" t="s">
        <v>1253</v>
      </c>
      <c r="Y46" s="13" t="s">
        <v>831</v>
      </c>
      <c r="Z46" s="13"/>
      <c r="AA46" s="13" t="s">
        <v>231</v>
      </c>
      <c r="AB46" s="13" t="s">
        <v>232</v>
      </c>
      <c r="AC46" s="13" t="s">
        <v>233</v>
      </c>
      <c r="AD46" s="13" t="s">
        <v>234</v>
      </c>
      <c r="AE46" s="13" t="s">
        <v>1254</v>
      </c>
      <c r="AF46" s="13" t="s">
        <v>697</v>
      </c>
      <c r="AG46" s="13"/>
      <c r="AH46" s="13" t="s">
        <v>1255</v>
      </c>
      <c r="AI46" s="49" t="s">
        <v>1256</v>
      </c>
      <c r="AJ46" s="100" t="s">
        <v>1257</v>
      </c>
    </row>
    <row r="47" spans="1:36" ht="75.599999999999994" customHeight="1" x14ac:dyDescent="0.2">
      <c r="A47" s="29">
        <v>46</v>
      </c>
      <c r="B47" s="71" t="s">
        <v>76</v>
      </c>
      <c r="C47" s="34" t="s">
        <v>34</v>
      </c>
      <c r="D47" s="59" t="s">
        <v>1258</v>
      </c>
      <c r="E47" s="60" t="s">
        <v>1259</v>
      </c>
      <c r="F47" s="59" t="s">
        <v>1781</v>
      </c>
      <c r="G47" s="59" t="s">
        <v>77</v>
      </c>
      <c r="H47" s="84" t="s">
        <v>1260</v>
      </c>
      <c r="I47" s="13" t="s">
        <v>40</v>
      </c>
      <c r="J47" s="13" t="s">
        <v>78</v>
      </c>
      <c r="K47" s="13" t="s">
        <v>79</v>
      </c>
      <c r="L47" s="13" t="s">
        <v>79</v>
      </c>
      <c r="M47" s="13" t="s">
        <v>79</v>
      </c>
      <c r="N47" s="13" t="s">
        <v>79</v>
      </c>
      <c r="O47" s="59" t="s">
        <v>1261</v>
      </c>
      <c r="P47" s="13" t="s">
        <v>42</v>
      </c>
      <c r="Q47" s="13"/>
      <c r="R47" s="13"/>
      <c r="S47" s="13" t="s">
        <v>41</v>
      </c>
      <c r="T47" s="13" t="s">
        <v>1262</v>
      </c>
      <c r="U47" s="13" t="s">
        <v>80</v>
      </c>
      <c r="V47" s="13"/>
      <c r="W47" s="13"/>
      <c r="X47" s="13" t="s">
        <v>1263</v>
      </c>
      <c r="Y47" s="13" t="s">
        <v>1264</v>
      </c>
      <c r="Z47" s="13"/>
      <c r="AA47" s="13" t="s">
        <v>1265</v>
      </c>
      <c r="AB47" s="13" t="s">
        <v>81</v>
      </c>
      <c r="AC47" s="13" t="s">
        <v>1266</v>
      </c>
      <c r="AD47" s="13" t="s">
        <v>1267</v>
      </c>
      <c r="AE47" s="13" t="s">
        <v>766</v>
      </c>
      <c r="AF47" s="13" t="s">
        <v>1268</v>
      </c>
      <c r="AG47" s="13" t="s">
        <v>1269</v>
      </c>
      <c r="AH47" s="13" t="s">
        <v>1270</v>
      </c>
      <c r="AI47" s="13" t="s">
        <v>1271</v>
      </c>
      <c r="AJ47" s="100" t="s">
        <v>1272</v>
      </c>
    </row>
    <row r="48" spans="1:36" ht="75.599999999999994" customHeight="1" x14ac:dyDescent="0.2">
      <c r="A48" s="29">
        <v>47</v>
      </c>
      <c r="B48" s="71" t="s">
        <v>89</v>
      </c>
      <c r="C48" s="34" t="s">
        <v>34</v>
      </c>
      <c r="D48" s="59" t="s">
        <v>90</v>
      </c>
      <c r="E48" s="59" t="s">
        <v>91</v>
      </c>
      <c r="F48" s="59" t="s">
        <v>92</v>
      </c>
      <c r="G48" s="59" t="s">
        <v>93</v>
      </c>
      <c r="H48" s="84" t="s">
        <v>1748</v>
      </c>
      <c r="I48" s="13" t="s">
        <v>40</v>
      </c>
      <c r="J48" s="13" t="s">
        <v>1273</v>
      </c>
      <c r="K48" s="13" t="s">
        <v>1274</v>
      </c>
      <c r="L48" s="13"/>
      <c r="M48" s="13"/>
      <c r="N48" s="13"/>
      <c r="O48" s="59" t="s">
        <v>94</v>
      </c>
      <c r="P48" s="13" t="s">
        <v>42</v>
      </c>
      <c r="Q48" s="13"/>
      <c r="R48" s="13"/>
      <c r="S48" s="13" t="s">
        <v>42</v>
      </c>
      <c r="T48" s="13"/>
      <c r="U48" s="13" t="s">
        <v>1275</v>
      </c>
      <c r="V48" s="13"/>
      <c r="W48" s="13"/>
      <c r="X48" s="13" t="s">
        <v>1276</v>
      </c>
      <c r="Y48" s="13" t="s">
        <v>1277</v>
      </c>
      <c r="Z48" s="13"/>
      <c r="AA48" s="13" t="s">
        <v>74</v>
      </c>
      <c r="AB48" s="13" t="s">
        <v>694</v>
      </c>
      <c r="AC48" s="13" t="s">
        <v>1278</v>
      </c>
      <c r="AD48" s="13" t="s">
        <v>1279</v>
      </c>
      <c r="AE48" s="13" t="s">
        <v>177</v>
      </c>
      <c r="AF48" s="13" t="s">
        <v>697</v>
      </c>
      <c r="AG48" s="13" t="s">
        <v>87</v>
      </c>
      <c r="AH48" s="13" t="s">
        <v>698</v>
      </c>
      <c r="AI48" s="13" t="s">
        <v>1280</v>
      </c>
      <c r="AJ48" s="15" t="s">
        <v>1281</v>
      </c>
    </row>
    <row r="49" spans="1:36" ht="75.599999999999994" customHeight="1" x14ac:dyDescent="0.2">
      <c r="A49" s="29">
        <v>48</v>
      </c>
      <c r="B49" s="71" t="s">
        <v>162</v>
      </c>
      <c r="C49" s="34" t="s">
        <v>34</v>
      </c>
      <c r="D49" s="59" t="s">
        <v>163</v>
      </c>
      <c r="E49" s="59" t="s">
        <v>164</v>
      </c>
      <c r="F49" s="59" t="s">
        <v>165</v>
      </c>
      <c r="G49" s="59" t="s">
        <v>166</v>
      </c>
      <c r="H49" s="84" t="s">
        <v>1751</v>
      </c>
      <c r="I49" s="13" t="s">
        <v>168</v>
      </c>
      <c r="J49" s="13" t="s">
        <v>169</v>
      </c>
      <c r="K49" s="13" t="s">
        <v>170</v>
      </c>
      <c r="L49" s="13"/>
      <c r="M49" s="13"/>
      <c r="N49" s="13"/>
      <c r="O49" s="59" t="s">
        <v>171</v>
      </c>
      <c r="P49" s="13" t="s">
        <v>42</v>
      </c>
      <c r="Q49" s="13"/>
      <c r="R49" s="13"/>
      <c r="S49" s="13" t="s">
        <v>42</v>
      </c>
      <c r="T49" s="13"/>
      <c r="U49" s="13" t="s">
        <v>172</v>
      </c>
      <c r="V49" s="13"/>
      <c r="W49" s="13"/>
      <c r="X49" s="13" t="s">
        <v>1282</v>
      </c>
      <c r="Y49" s="13"/>
      <c r="Z49" s="13"/>
      <c r="AA49" s="13" t="s">
        <v>173</v>
      </c>
      <c r="AB49" s="13" t="s">
        <v>174</v>
      </c>
      <c r="AC49" s="13" t="s">
        <v>175</v>
      </c>
      <c r="AD49" s="13" t="s">
        <v>176</v>
      </c>
      <c r="AE49" s="13" t="s">
        <v>177</v>
      </c>
      <c r="AF49" s="13" t="s">
        <v>1283</v>
      </c>
      <c r="AG49" s="13"/>
      <c r="AH49" s="13"/>
      <c r="AI49" s="13" t="s">
        <v>178</v>
      </c>
      <c r="AJ49" s="15" t="s">
        <v>179</v>
      </c>
    </row>
    <row r="50" spans="1:36" ht="75.599999999999994" customHeight="1" x14ac:dyDescent="0.2">
      <c r="A50" s="29">
        <v>49</v>
      </c>
      <c r="B50" s="61" t="s">
        <v>387</v>
      </c>
      <c r="C50" s="16" t="s">
        <v>34</v>
      </c>
      <c r="D50" s="58" t="s">
        <v>388</v>
      </c>
      <c r="E50" s="62" t="s">
        <v>674</v>
      </c>
      <c r="F50" s="62" t="s">
        <v>1816</v>
      </c>
      <c r="G50" s="58" t="s">
        <v>369</v>
      </c>
      <c r="H50" s="83" t="s">
        <v>370</v>
      </c>
      <c r="I50" s="10" t="s">
        <v>371</v>
      </c>
      <c r="J50" s="10" t="s">
        <v>389</v>
      </c>
      <c r="K50" s="10" t="s">
        <v>373</v>
      </c>
      <c r="L50" s="10" t="s">
        <v>374</v>
      </c>
      <c r="M50" s="10" t="s">
        <v>375</v>
      </c>
      <c r="N50" s="10" t="s">
        <v>376</v>
      </c>
      <c r="O50" s="58" t="s">
        <v>1284</v>
      </c>
      <c r="P50" s="10" t="s">
        <v>41</v>
      </c>
      <c r="Q50" s="10" t="s">
        <v>390</v>
      </c>
      <c r="R50" s="10" t="s">
        <v>378</v>
      </c>
      <c r="S50" s="10" t="s">
        <v>41</v>
      </c>
      <c r="T50" s="10" t="s">
        <v>1189</v>
      </c>
      <c r="U50" s="10" t="s">
        <v>354</v>
      </c>
      <c r="V50" s="10"/>
      <c r="W50" s="10"/>
      <c r="X50" s="10" t="s">
        <v>1285</v>
      </c>
      <c r="Y50" s="10"/>
      <c r="Z50" s="10"/>
      <c r="AA50" s="10" t="s">
        <v>391</v>
      </c>
      <c r="AB50" s="10" t="s">
        <v>380</v>
      </c>
      <c r="AC50" s="10" t="s">
        <v>392</v>
      </c>
      <c r="AD50" s="10" t="s">
        <v>382</v>
      </c>
      <c r="AE50" s="36" t="s">
        <v>393</v>
      </c>
      <c r="AF50" s="10" t="s">
        <v>1286</v>
      </c>
      <c r="AG50" s="10" t="s">
        <v>384</v>
      </c>
      <c r="AH50" s="10" t="s">
        <v>385</v>
      </c>
      <c r="AI50" s="36" t="s">
        <v>642</v>
      </c>
      <c r="AJ50" s="37" t="s">
        <v>640</v>
      </c>
    </row>
    <row r="51" spans="1:36" ht="75.599999999999994" customHeight="1" x14ac:dyDescent="0.2">
      <c r="A51" s="29">
        <v>50</v>
      </c>
      <c r="B51" s="61" t="s">
        <v>527</v>
      </c>
      <c r="C51" s="16" t="s">
        <v>34</v>
      </c>
      <c r="D51" s="58" t="s">
        <v>1287</v>
      </c>
      <c r="E51" s="58" t="s">
        <v>528</v>
      </c>
      <c r="F51" s="58" t="s">
        <v>529</v>
      </c>
      <c r="G51" s="58" t="s">
        <v>1288</v>
      </c>
      <c r="H51" s="83" t="s">
        <v>1289</v>
      </c>
      <c r="I51" s="10" t="s">
        <v>371</v>
      </c>
      <c r="J51" s="10" t="s">
        <v>1290</v>
      </c>
      <c r="K51" s="10" t="s">
        <v>1291</v>
      </c>
      <c r="L51" s="10"/>
      <c r="M51" s="10"/>
      <c r="N51" s="10"/>
      <c r="O51" s="58" t="s">
        <v>1292</v>
      </c>
      <c r="P51" s="10" t="s">
        <v>42</v>
      </c>
      <c r="Q51" s="10"/>
      <c r="R51" s="10"/>
      <c r="S51" s="10" t="s">
        <v>41</v>
      </c>
      <c r="T51" s="10" t="s">
        <v>1293</v>
      </c>
      <c r="U51" s="10" t="s">
        <v>1294</v>
      </c>
      <c r="V51" s="10"/>
      <c r="W51" s="11"/>
      <c r="X51" s="10" t="s">
        <v>1295</v>
      </c>
      <c r="Y51" s="10" t="s">
        <v>1296</v>
      </c>
      <c r="Z51" s="10"/>
      <c r="AA51" s="10" t="s">
        <v>1297</v>
      </c>
      <c r="AB51" s="10"/>
      <c r="AC51" s="10" t="s">
        <v>1298</v>
      </c>
      <c r="AD51" s="10" t="s">
        <v>1299</v>
      </c>
      <c r="AE51" s="10" t="s">
        <v>1300</v>
      </c>
      <c r="AF51" s="10"/>
      <c r="AG51" s="10" t="s">
        <v>1301</v>
      </c>
      <c r="AH51" s="10" t="s">
        <v>1302</v>
      </c>
      <c r="AI51" s="10" t="s">
        <v>1303</v>
      </c>
      <c r="AJ51" s="38" t="s">
        <v>1304</v>
      </c>
    </row>
    <row r="52" spans="1:36" ht="75.599999999999994" customHeight="1" x14ac:dyDescent="0.2">
      <c r="A52" s="29">
        <v>51</v>
      </c>
      <c r="B52" s="71" t="s">
        <v>339</v>
      </c>
      <c r="C52" s="34" t="s">
        <v>34</v>
      </c>
      <c r="D52" s="59" t="s">
        <v>340</v>
      </c>
      <c r="E52" s="60" t="s">
        <v>1777</v>
      </c>
      <c r="F52" s="60" t="s">
        <v>1813</v>
      </c>
      <c r="G52" s="59" t="s">
        <v>341</v>
      </c>
      <c r="H52" s="84" t="s">
        <v>342</v>
      </c>
      <c r="I52" s="13" t="s">
        <v>40</v>
      </c>
      <c r="J52" s="13" t="s">
        <v>1305</v>
      </c>
      <c r="K52" s="13" t="s">
        <v>1306</v>
      </c>
      <c r="L52" s="13" t="s">
        <v>343</v>
      </c>
      <c r="M52" s="13"/>
      <c r="N52" s="13"/>
      <c r="O52" s="59" t="s">
        <v>841</v>
      </c>
      <c r="P52" s="13" t="s">
        <v>42</v>
      </c>
      <c r="Q52" s="13"/>
      <c r="R52" s="13"/>
      <c r="S52" s="13" t="s">
        <v>42</v>
      </c>
      <c r="T52" s="13"/>
      <c r="U52" s="13" t="s">
        <v>344</v>
      </c>
      <c r="V52" s="13"/>
      <c r="W52" s="13"/>
      <c r="X52" s="13" t="s">
        <v>1307</v>
      </c>
      <c r="Y52" s="13"/>
      <c r="Z52" s="13"/>
      <c r="AA52" s="13" t="s">
        <v>211</v>
      </c>
      <c r="AB52" s="13" t="s">
        <v>43</v>
      </c>
      <c r="AC52" s="13" t="s">
        <v>345</v>
      </c>
      <c r="AD52" s="13" t="s">
        <v>346</v>
      </c>
      <c r="AE52" s="13" t="s">
        <v>325</v>
      </c>
      <c r="AF52" s="13" t="s">
        <v>805</v>
      </c>
      <c r="AG52" s="13" t="s">
        <v>347</v>
      </c>
      <c r="AH52" s="13" t="s">
        <v>348</v>
      </c>
      <c r="AI52" s="13"/>
      <c r="AJ52" s="15"/>
    </row>
    <row r="53" spans="1:36" ht="75.599999999999994" customHeight="1" x14ac:dyDescent="0.2">
      <c r="A53" s="29">
        <v>52</v>
      </c>
      <c r="B53" s="71" t="s">
        <v>624</v>
      </c>
      <c r="C53" s="34" t="s">
        <v>34</v>
      </c>
      <c r="D53" s="59" t="s">
        <v>1308</v>
      </c>
      <c r="E53" s="60" t="s">
        <v>1814</v>
      </c>
      <c r="F53" s="60" t="s">
        <v>1815</v>
      </c>
      <c r="G53" s="63" t="s">
        <v>1309</v>
      </c>
      <c r="H53" s="59"/>
      <c r="I53" s="13" t="s">
        <v>371</v>
      </c>
      <c r="J53" s="13" t="s">
        <v>1310</v>
      </c>
      <c r="K53" s="13" t="s">
        <v>1311</v>
      </c>
      <c r="L53" s="13" t="s">
        <v>1311</v>
      </c>
      <c r="M53" s="13"/>
      <c r="N53" s="13"/>
      <c r="O53" s="59" t="s">
        <v>1312</v>
      </c>
      <c r="P53" s="13" t="s">
        <v>41</v>
      </c>
      <c r="Q53" s="13" t="s">
        <v>1313</v>
      </c>
      <c r="R53" s="13" t="s">
        <v>1314</v>
      </c>
      <c r="S53" s="13" t="s">
        <v>41</v>
      </c>
      <c r="T53" s="13" t="s">
        <v>1315</v>
      </c>
      <c r="U53" s="13" t="s">
        <v>1316</v>
      </c>
      <c r="V53" s="13"/>
      <c r="W53" s="13"/>
      <c r="X53" s="13" t="s">
        <v>1317</v>
      </c>
      <c r="Y53" s="13"/>
      <c r="Z53" s="13"/>
      <c r="AA53" s="13" t="s">
        <v>1318</v>
      </c>
      <c r="AB53" s="13" t="s">
        <v>1319</v>
      </c>
      <c r="AC53" s="13" t="s">
        <v>1320</v>
      </c>
      <c r="AD53" s="13" t="s">
        <v>1321</v>
      </c>
      <c r="AE53" s="13" t="s">
        <v>1322</v>
      </c>
      <c r="AF53" s="13" t="s">
        <v>1323</v>
      </c>
      <c r="AG53" s="13" t="s">
        <v>1324</v>
      </c>
      <c r="AH53" s="13" t="s">
        <v>1325</v>
      </c>
      <c r="AI53" s="13" t="s">
        <v>1326</v>
      </c>
      <c r="AJ53" s="15" t="s">
        <v>1327</v>
      </c>
    </row>
    <row r="54" spans="1:36" ht="75.599999999999994" customHeight="1" x14ac:dyDescent="0.2">
      <c r="A54" s="29">
        <v>53</v>
      </c>
      <c r="B54" s="71" t="s">
        <v>355</v>
      </c>
      <c r="C54" s="34" t="s">
        <v>34</v>
      </c>
      <c r="D54" s="59" t="s">
        <v>356</v>
      </c>
      <c r="E54" s="59" t="s">
        <v>357</v>
      </c>
      <c r="F54" s="59" t="s">
        <v>358</v>
      </c>
      <c r="G54" s="59" t="s">
        <v>359</v>
      </c>
      <c r="H54" s="84" t="s">
        <v>789</v>
      </c>
      <c r="I54" s="13" t="s">
        <v>40</v>
      </c>
      <c r="J54" s="13" t="s">
        <v>1328</v>
      </c>
      <c r="K54" s="13" t="s">
        <v>1329</v>
      </c>
      <c r="L54" s="13" t="s">
        <v>1330</v>
      </c>
      <c r="M54" s="13" t="s">
        <v>1179</v>
      </c>
      <c r="N54" s="13" t="s">
        <v>1331</v>
      </c>
      <c r="O54" s="59" t="s">
        <v>1332</v>
      </c>
      <c r="P54" s="13" t="s">
        <v>41</v>
      </c>
      <c r="Q54" s="13" t="s">
        <v>1333</v>
      </c>
      <c r="R54" s="13"/>
      <c r="S54" s="13" t="s">
        <v>42</v>
      </c>
      <c r="T54" s="13"/>
      <c r="U54" s="13" t="s">
        <v>354</v>
      </c>
      <c r="V54" s="13"/>
      <c r="W54" s="13"/>
      <c r="X54" s="13" t="s">
        <v>1334</v>
      </c>
      <c r="Y54" s="13" t="s">
        <v>1335</v>
      </c>
      <c r="Z54" s="13"/>
      <c r="AA54" s="13" t="s">
        <v>801</v>
      </c>
      <c r="AB54" s="13" t="s">
        <v>43</v>
      </c>
      <c r="AC54" s="13" t="s">
        <v>1336</v>
      </c>
      <c r="AD54" s="13" t="s">
        <v>1091</v>
      </c>
      <c r="AE54" s="13" t="s">
        <v>189</v>
      </c>
      <c r="AF54" s="13" t="s">
        <v>697</v>
      </c>
      <c r="AG54" s="13" t="s">
        <v>1337</v>
      </c>
      <c r="AH54" s="13" t="s">
        <v>1338</v>
      </c>
      <c r="AI54" s="13" t="s">
        <v>807</v>
      </c>
      <c r="AJ54" s="15" t="s">
        <v>1339</v>
      </c>
    </row>
    <row r="55" spans="1:36" ht="75.599999999999994" customHeight="1" x14ac:dyDescent="0.2">
      <c r="A55" s="29">
        <v>54</v>
      </c>
      <c r="B55" s="61" t="s">
        <v>401</v>
      </c>
      <c r="C55" s="16" t="s">
        <v>34</v>
      </c>
      <c r="D55" s="58" t="s">
        <v>1340</v>
      </c>
      <c r="E55" s="58" t="s">
        <v>1778</v>
      </c>
      <c r="F55" s="58" t="s">
        <v>1789</v>
      </c>
      <c r="G55" s="58" t="s">
        <v>1341</v>
      </c>
      <c r="H55" s="58"/>
      <c r="I55" s="10" t="s">
        <v>168</v>
      </c>
      <c r="J55" s="10" t="s">
        <v>1342</v>
      </c>
      <c r="K55" s="10" t="s">
        <v>1343</v>
      </c>
      <c r="L55" s="10"/>
      <c r="M55" s="10"/>
      <c r="N55" s="10"/>
      <c r="O55" s="58" t="s">
        <v>1344</v>
      </c>
      <c r="P55" s="10" t="s">
        <v>42</v>
      </c>
      <c r="Q55" s="10"/>
      <c r="R55" s="10"/>
      <c r="S55" s="10" t="s">
        <v>42</v>
      </c>
      <c r="T55" s="10"/>
      <c r="U55" s="10" t="s">
        <v>1345</v>
      </c>
      <c r="V55" s="10"/>
      <c r="W55" s="10"/>
      <c r="X55" s="10" t="s">
        <v>1346</v>
      </c>
      <c r="Y55" s="10" t="s">
        <v>1347</v>
      </c>
      <c r="Z55" s="10"/>
      <c r="AA55" s="10" t="s">
        <v>1348</v>
      </c>
      <c r="AB55" s="10" t="s">
        <v>1349</v>
      </c>
      <c r="AC55" s="10" t="s">
        <v>1350</v>
      </c>
      <c r="AD55" s="10" t="s">
        <v>1351</v>
      </c>
      <c r="AE55" s="10" t="s">
        <v>75</v>
      </c>
      <c r="AF55" s="10" t="s">
        <v>1352</v>
      </c>
      <c r="AG55" s="10" t="s">
        <v>1353</v>
      </c>
      <c r="AH55" s="10" t="s">
        <v>1354</v>
      </c>
      <c r="AI55" s="10" t="s">
        <v>1355</v>
      </c>
      <c r="AJ55" s="12" t="s">
        <v>1356</v>
      </c>
    </row>
    <row r="56" spans="1:36" ht="75.599999999999994" customHeight="1" x14ac:dyDescent="0.2">
      <c r="A56" s="29">
        <v>55</v>
      </c>
      <c r="B56" s="61" t="s">
        <v>530</v>
      </c>
      <c r="C56" s="16" t="s">
        <v>34</v>
      </c>
      <c r="D56" s="58" t="s">
        <v>1357</v>
      </c>
      <c r="E56" s="58" t="s">
        <v>531</v>
      </c>
      <c r="F56" s="58" t="s">
        <v>532</v>
      </c>
      <c r="G56" s="58" t="s">
        <v>533</v>
      </c>
      <c r="H56" s="83" t="s">
        <v>1358</v>
      </c>
      <c r="I56" s="10" t="s">
        <v>371</v>
      </c>
      <c r="J56" s="10" t="s">
        <v>416</v>
      </c>
      <c r="K56" s="10" t="s">
        <v>1359</v>
      </c>
      <c r="L56" s="10"/>
      <c r="M56" s="10"/>
      <c r="N56" s="10"/>
      <c r="O56" s="58" t="s">
        <v>1360</v>
      </c>
      <c r="P56" s="10" t="s">
        <v>42</v>
      </c>
      <c r="Q56" s="10"/>
      <c r="R56" s="10"/>
      <c r="S56" s="10" t="s">
        <v>41</v>
      </c>
      <c r="T56" s="10" t="s">
        <v>1361</v>
      </c>
      <c r="U56" s="10" t="s">
        <v>1362</v>
      </c>
      <c r="V56" s="10"/>
      <c r="W56" s="11"/>
      <c r="X56" s="10" t="s">
        <v>1363</v>
      </c>
      <c r="Y56" s="10" t="s">
        <v>1364</v>
      </c>
      <c r="Z56" s="10" t="s">
        <v>87</v>
      </c>
      <c r="AA56" s="10" t="s">
        <v>1365</v>
      </c>
      <c r="AB56" s="10" t="s">
        <v>241</v>
      </c>
      <c r="AC56" s="10" t="s">
        <v>1366</v>
      </c>
      <c r="AD56" s="10" t="s">
        <v>1032</v>
      </c>
      <c r="AE56" s="10" t="s">
        <v>402</v>
      </c>
      <c r="AF56" s="10" t="s">
        <v>1367</v>
      </c>
      <c r="AG56" s="10" t="s">
        <v>1368</v>
      </c>
      <c r="AH56" s="10" t="s">
        <v>1369</v>
      </c>
      <c r="AI56" s="10" t="s">
        <v>1370</v>
      </c>
      <c r="AJ56" s="12" t="s">
        <v>1371</v>
      </c>
    </row>
    <row r="57" spans="1:36" ht="75.599999999999994" customHeight="1" x14ac:dyDescent="0.2">
      <c r="A57" s="29">
        <v>56</v>
      </c>
      <c r="B57" s="71" t="s">
        <v>252</v>
      </c>
      <c r="C57" s="34" t="s">
        <v>34</v>
      </c>
      <c r="D57" s="59" t="s">
        <v>253</v>
      </c>
      <c r="E57" s="59" t="s">
        <v>254</v>
      </c>
      <c r="F57" s="59" t="s">
        <v>255</v>
      </c>
      <c r="G57" s="59" t="s">
        <v>256</v>
      </c>
      <c r="H57" s="84" t="s">
        <v>257</v>
      </c>
      <c r="I57" s="13" t="s">
        <v>40</v>
      </c>
      <c r="J57" s="13" t="s">
        <v>1372</v>
      </c>
      <c r="K57" s="13" t="s">
        <v>258</v>
      </c>
      <c r="L57" s="13"/>
      <c r="M57" s="13"/>
      <c r="N57" s="13"/>
      <c r="O57" s="59" t="s">
        <v>242</v>
      </c>
      <c r="P57" s="13" t="s">
        <v>42</v>
      </c>
      <c r="Q57" s="13"/>
      <c r="R57" s="13"/>
      <c r="S57" s="13" t="s">
        <v>42</v>
      </c>
      <c r="T57" s="13"/>
      <c r="U57" s="13" t="s">
        <v>464</v>
      </c>
      <c r="V57" s="13"/>
      <c r="W57" s="13"/>
      <c r="X57" s="13" t="s">
        <v>1373</v>
      </c>
      <c r="Y57" s="13"/>
      <c r="Z57" s="13"/>
      <c r="AA57" s="13" t="s">
        <v>259</v>
      </c>
      <c r="AB57" s="13" t="s">
        <v>260</v>
      </c>
      <c r="AC57" s="13" t="s">
        <v>261</v>
      </c>
      <c r="AD57" s="13" t="s">
        <v>262</v>
      </c>
      <c r="AE57" s="13" t="s">
        <v>263</v>
      </c>
      <c r="AF57" s="13" t="s">
        <v>656</v>
      </c>
      <c r="AG57" s="13" t="s">
        <v>264</v>
      </c>
      <c r="AH57" s="13" t="s">
        <v>1374</v>
      </c>
      <c r="AI57" s="13" t="s">
        <v>1375</v>
      </c>
      <c r="AJ57" s="15" t="s">
        <v>1376</v>
      </c>
    </row>
    <row r="58" spans="1:36" ht="75.599999999999994" customHeight="1" x14ac:dyDescent="0.2">
      <c r="A58" s="29">
        <v>57</v>
      </c>
      <c r="B58" s="61" t="s">
        <v>410</v>
      </c>
      <c r="C58" s="16" t="s">
        <v>34</v>
      </c>
      <c r="D58" s="58" t="s">
        <v>411</v>
      </c>
      <c r="E58" s="58" t="s">
        <v>412</v>
      </c>
      <c r="F58" s="58" t="s">
        <v>413</v>
      </c>
      <c r="G58" s="58" t="s">
        <v>414</v>
      </c>
      <c r="H58" s="83" t="s">
        <v>415</v>
      </c>
      <c r="I58" s="10" t="s">
        <v>371</v>
      </c>
      <c r="J58" s="10" t="s">
        <v>1377</v>
      </c>
      <c r="K58" s="10" t="s">
        <v>1378</v>
      </c>
      <c r="L58" s="10"/>
      <c r="M58" s="10"/>
      <c r="N58" s="10"/>
      <c r="O58" s="58" t="s">
        <v>417</v>
      </c>
      <c r="P58" s="10" t="s">
        <v>42</v>
      </c>
      <c r="Q58" s="10"/>
      <c r="R58" s="10"/>
      <c r="S58" s="10" t="s">
        <v>42</v>
      </c>
      <c r="T58" s="10" t="s">
        <v>418</v>
      </c>
      <c r="U58" s="10" t="s">
        <v>419</v>
      </c>
      <c r="V58" s="10"/>
      <c r="W58" s="10"/>
      <c r="X58" s="10" t="s">
        <v>1379</v>
      </c>
      <c r="Y58" s="10" t="s">
        <v>420</v>
      </c>
      <c r="Z58" s="10"/>
      <c r="AA58" s="10" t="s">
        <v>421</v>
      </c>
      <c r="AB58" s="10"/>
      <c r="AC58" s="10"/>
      <c r="AD58" s="10" t="s">
        <v>422</v>
      </c>
      <c r="AE58" s="10" t="s">
        <v>1380</v>
      </c>
      <c r="AF58" s="10" t="s">
        <v>56</v>
      </c>
      <c r="AG58" s="10" t="s">
        <v>423</v>
      </c>
      <c r="AH58" s="10" t="s">
        <v>424</v>
      </c>
      <c r="AI58" s="10" t="s">
        <v>425</v>
      </c>
      <c r="AJ58" s="12" t="s">
        <v>426</v>
      </c>
    </row>
    <row r="59" spans="1:36" ht="75.599999999999994" customHeight="1" x14ac:dyDescent="0.2">
      <c r="A59" s="29">
        <v>58</v>
      </c>
      <c r="B59" s="71" t="s">
        <v>307</v>
      </c>
      <c r="C59" s="34" t="s">
        <v>34</v>
      </c>
      <c r="D59" s="59" t="s">
        <v>1381</v>
      </c>
      <c r="E59" s="59" t="s">
        <v>308</v>
      </c>
      <c r="F59" s="59" t="s">
        <v>309</v>
      </c>
      <c r="G59" s="59" t="s">
        <v>310</v>
      </c>
      <c r="H59" s="84" t="s">
        <v>311</v>
      </c>
      <c r="I59" s="13" t="s">
        <v>40</v>
      </c>
      <c r="J59" s="13" t="s">
        <v>312</v>
      </c>
      <c r="K59" s="13" t="s">
        <v>313</v>
      </c>
      <c r="L59" s="13" t="s">
        <v>314</v>
      </c>
      <c r="M59" s="13"/>
      <c r="N59" s="13"/>
      <c r="O59" s="59" t="s">
        <v>1382</v>
      </c>
      <c r="P59" s="13" t="s">
        <v>42</v>
      </c>
      <c r="Q59" s="13"/>
      <c r="R59" s="13"/>
      <c r="S59" s="13" t="s">
        <v>42</v>
      </c>
      <c r="T59" s="13"/>
      <c r="U59" s="13" t="s">
        <v>315</v>
      </c>
      <c r="V59" s="13"/>
      <c r="W59" s="13"/>
      <c r="X59" s="13" t="s">
        <v>1383</v>
      </c>
      <c r="Y59" s="13" t="s">
        <v>316</v>
      </c>
      <c r="Z59" s="13" t="s">
        <v>87</v>
      </c>
      <c r="AA59" s="13" t="s">
        <v>317</v>
      </c>
      <c r="AB59" s="13" t="s">
        <v>318</v>
      </c>
      <c r="AC59" s="13" t="s">
        <v>319</v>
      </c>
      <c r="AD59" s="13" t="s">
        <v>320</v>
      </c>
      <c r="AE59" s="13" t="s">
        <v>1384</v>
      </c>
      <c r="AF59" s="13" t="s">
        <v>1385</v>
      </c>
      <c r="AG59" s="13" t="s">
        <v>321</v>
      </c>
      <c r="AH59" s="13" t="s">
        <v>1386</v>
      </c>
      <c r="AI59" s="49" t="s">
        <v>1387</v>
      </c>
      <c r="AJ59" s="39" t="s">
        <v>1388</v>
      </c>
    </row>
    <row r="60" spans="1:36" ht="75.599999999999994" customHeight="1" x14ac:dyDescent="0.2">
      <c r="A60" s="29">
        <v>59</v>
      </c>
      <c r="B60" s="71" t="s">
        <v>581</v>
      </c>
      <c r="C60" s="34" t="s">
        <v>34</v>
      </c>
      <c r="D60" s="59" t="s">
        <v>1389</v>
      </c>
      <c r="E60" s="59" t="s">
        <v>296</v>
      </c>
      <c r="F60" s="59" t="s">
        <v>297</v>
      </c>
      <c r="G60" s="59" t="s">
        <v>298</v>
      </c>
      <c r="H60" s="84" t="s">
        <v>1390</v>
      </c>
      <c r="I60" s="13" t="s">
        <v>40</v>
      </c>
      <c r="J60" s="13" t="s">
        <v>1391</v>
      </c>
      <c r="K60" s="13" t="s">
        <v>1392</v>
      </c>
      <c r="L60" s="13"/>
      <c r="M60" s="13"/>
      <c r="N60" s="13"/>
      <c r="O60" s="59" t="s">
        <v>1393</v>
      </c>
      <c r="P60" s="13" t="s">
        <v>42</v>
      </c>
      <c r="Q60" s="13"/>
      <c r="R60" s="13"/>
      <c r="S60" s="13" t="s">
        <v>42</v>
      </c>
      <c r="T60" s="13"/>
      <c r="U60" s="13" t="s">
        <v>1394</v>
      </c>
      <c r="V60" s="13"/>
      <c r="W60" s="13"/>
      <c r="X60" s="13" t="s">
        <v>1395</v>
      </c>
      <c r="Y60" s="13" t="s">
        <v>1396</v>
      </c>
      <c r="Z60" s="13"/>
      <c r="AA60" s="13" t="s">
        <v>1397</v>
      </c>
      <c r="AB60" s="13"/>
      <c r="AC60" s="13" t="s">
        <v>1398</v>
      </c>
      <c r="AD60" s="13" t="s">
        <v>1399</v>
      </c>
      <c r="AE60" s="13" t="s">
        <v>1400</v>
      </c>
      <c r="AF60" s="13"/>
      <c r="AG60" s="13" t="s">
        <v>1401</v>
      </c>
      <c r="AH60" s="13" t="s">
        <v>1402</v>
      </c>
      <c r="AI60" s="14" t="s">
        <v>1403</v>
      </c>
      <c r="AJ60" s="15" t="s">
        <v>1404</v>
      </c>
    </row>
    <row r="61" spans="1:36" ht="75.599999999999994" customHeight="1" x14ac:dyDescent="0.2">
      <c r="A61" s="29">
        <v>60</v>
      </c>
      <c r="B61" s="71" t="s">
        <v>98</v>
      </c>
      <c r="C61" s="34" t="s">
        <v>34</v>
      </c>
      <c r="D61" s="59" t="s">
        <v>99</v>
      </c>
      <c r="E61" s="59" t="s">
        <v>100</v>
      </c>
      <c r="F61" s="59" t="s">
        <v>101</v>
      </c>
      <c r="G61" s="59" t="s">
        <v>102</v>
      </c>
      <c r="H61" s="84" t="s">
        <v>103</v>
      </c>
      <c r="I61" s="13" t="s">
        <v>40</v>
      </c>
      <c r="J61" s="13" t="s">
        <v>1405</v>
      </c>
      <c r="K61" s="13" t="s">
        <v>1406</v>
      </c>
      <c r="L61" s="13" t="s">
        <v>1407</v>
      </c>
      <c r="M61" s="13"/>
      <c r="N61" s="13"/>
      <c r="O61" s="59" t="s">
        <v>104</v>
      </c>
      <c r="P61" s="13" t="s">
        <v>42</v>
      </c>
      <c r="Q61" s="13"/>
      <c r="R61" s="13"/>
      <c r="S61" s="13" t="s">
        <v>41</v>
      </c>
      <c r="T61" s="13" t="s">
        <v>105</v>
      </c>
      <c r="U61" s="13" t="s">
        <v>106</v>
      </c>
      <c r="V61" s="13"/>
      <c r="W61" s="13"/>
      <c r="X61" s="13" t="s">
        <v>1408</v>
      </c>
      <c r="Y61" s="13"/>
      <c r="Z61" s="13"/>
      <c r="AA61" s="13"/>
      <c r="AB61" s="13"/>
      <c r="AC61" s="13" t="s">
        <v>107</v>
      </c>
      <c r="AD61" s="13"/>
      <c r="AE61" s="13" t="s">
        <v>108</v>
      </c>
      <c r="AF61" s="13" t="s">
        <v>697</v>
      </c>
      <c r="AG61" s="13" t="s">
        <v>109</v>
      </c>
      <c r="AH61" s="13"/>
      <c r="AI61" s="13"/>
      <c r="AJ61" s="15" t="s">
        <v>1409</v>
      </c>
    </row>
    <row r="62" spans="1:36" ht="75.599999999999994" customHeight="1" x14ac:dyDescent="0.2">
      <c r="A62" s="29">
        <v>61</v>
      </c>
      <c r="B62" s="61" t="s">
        <v>365</v>
      </c>
      <c r="C62" s="16" t="s">
        <v>34</v>
      </c>
      <c r="D62" s="58" t="s">
        <v>1410</v>
      </c>
      <c r="E62" s="58" t="s">
        <v>1411</v>
      </c>
      <c r="F62" s="58" t="s">
        <v>337</v>
      </c>
      <c r="G62" s="58" t="s">
        <v>338</v>
      </c>
      <c r="H62" s="58"/>
      <c r="I62" s="10" t="s">
        <v>40</v>
      </c>
      <c r="J62" s="10" t="s">
        <v>63</v>
      </c>
      <c r="K62" s="10" t="s">
        <v>1412</v>
      </c>
      <c r="L62" s="10"/>
      <c r="M62" s="10" t="s">
        <v>1413</v>
      </c>
      <c r="N62" s="10"/>
      <c r="O62" s="58" t="s">
        <v>1414</v>
      </c>
      <c r="P62" s="10" t="s">
        <v>41</v>
      </c>
      <c r="Q62" s="10" t="s">
        <v>1415</v>
      </c>
      <c r="R62" s="10"/>
      <c r="S62" s="10" t="s">
        <v>42</v>
      </c>
      <c r="T62" s="10"/>
      <c r="U62" s="10" t="s">
        <v>1416</v>
      </c>
      <c r="V62" s="10"/>
      <c r="W62" s="10"/>
      <c r="X62" s="10" t="s">
        <v>1417</v>
      </c>
      <c r="Y62" s="10" t="s">
        <v>1418</v>
      </c>
      <c r="Z62" s="10"/>
      <c r="AA62" s="10" t="s">
        <v>1419</v>
      </c>
      <c r="AB62" s="10" t="s">
        <v>1420</v>
      </c>
      <c r="AC62" s="10" t="s">
        <v>1421</v>
      </c>
      <c r="AD62" s="10" t="s">
        <v>1422</v>
      </c>
      <c r="AE62" s="10" t="s">
        <v>325</v>
      </c>
      <c r="AF62" s="10"/>
      <c r="AG62" s="10" t="s">
        <v>1423</v>
      </c>
      <c r="AH62" s="10"/>
      <c r="AI62" s="101" t="s">
        <v>1803</v>
      </c>
      <c r="AJ62" s="12" t="s">
        <v>1424</v>
      </c>
    </row>
    <row r="63" spans="1:36" ht="75.599999999999994" customHeight="1" x14ac:dyDescent="0.2">
      <c r="A63" s="29">
        <v>62</v>
      </c>
      <c r="B63" s="71" t="s">
        <v>332</v>
      </c>
      <c r="C63" s="34" t="s">
        <v>34</v>
      </c>
      <c r="D63" s="59" t="s">
        <v>1425</v>
      </c>
      <c r="E63" s="59" t="s">
        <v>333</v>
      </c>
      <c r="F63" s="59" t="s">
        <v>334</v>
      </c>
      <c r="G63" s="59" t="s">
        <v>335</v>
      </c>
      <c r="H63" s="84" t="s">
        <v>330</v>
      </c>
      <c r="I63" s="13" t="s">
        <v>371</v>
      </c>
      <c r="J63" s="13" t="s">
        <v>1426</v>
      </c>
      <c r="K63" s="13" t="s">
        <v>1427</v>
      </c>
      <c r="L63" s="13" t="s">
        <v>1428</v>
      </c>
      <c r="M63" s="13" t="s">
        <v>1429</v>
      </c>
      <c r="N63" s="13" t="s">
        <v>1430</v>
      </c>
      <c r="O63" s="59" t="s">
        <v>1431</v>
      </c>
      <c r="P63" s="13" t="s">
        <v>42</v>
      </c>
      <c r="Q63" s="13"/>
      <c r="R63" s="13"/>
      <c r="S63" s="13" t="s">
        <v>41</v>
      </c>
      <c r="T63" s="13" t="s">
        <v>1432</v>
      </c>
      <c r="U63" s="13" t="s">
        <v>964</v>
      </c>
      <c r="V63" s="13"/>
      <c r="W63" s="13"/>
      <c r="X63" s="13" t="s">
        <v>1433</v>
      </c>
      <c r="Y63" s="13"/>
      <c r="Z63" s="13"/>
      <c r="AA63" s="13"/>
      <c r="AB63" s="13" t="s">
        <v>1434</v>
      </c>
      <c r="AC63" s="13" t="s">
        <v>1435</v>
      </c>
      <c r="AD63" s="13" t="s">
        <v>967</v>
      </c>
      <c r="AE63" s="13" t="s">
        <v>1436</v>
      </c>
      <c r="AF63" s="13" t="s">
        <v>1437</v>
      </c>
      <c r="AG63" s="13"/>
      <c r="AH63" s="49" t="s">
        <v>969</v>
      </c>
      <c r="AI63" s="13" t="s">
        <v>1438</v>
      </c>
      <c r="AJ63" s="15" t="s">
        <v>1439</v>
      </c>
    </row>
    <row r="64" spans="1:36" ht="75.599999999999994" customHeight="1" x14ac:dyDescent="0.2">
      <c r="A64" s="29">
        <v>63</v>
      </c>
      <c r="B64" s="61" t="s">
        <v>523</v>
      </c>
      <c r="C64" s="16" t="s">
        <v>34</v>
      </c>
      <c r="D64" s="58" t="s">
        <v>1440</v>
      </c>
      <c r="E64" s="58" t="s">
        <v>524</v>
      </c>
      <c r="F64" s="58" t="s">
        <v>525</v>
      </c>
      <c r="G64" s="58" t="s">
        <v>1441</v>
      </c>
      <c r="H64" s="58"/>
      <c r="I64" s="10" t="s">
        <v>364</v>
      </c>
      <c r="J64" s="10" t="s">
        <v>1442</v>
      </c>
      <c r="K64" s="10" t="s">
        <v>1443</v>
      </c>
      <c r="L64" s="10" t="s">
        <v>1444</v>
      </c>
      <c r="M64" s="10" t="s">
        <v>1444</v>
      </c>
      <c r="N64" s="10" t="s">
        <v>1113</v>
      </c>
      <c r="O64" s="58" t="s">
        <v>1445</v>
      </c>
      <c r="P64" s="10" t="s">
        <v>41</v>
      </c>
      <c r="Q64" s="10" t="s">
        <v>1446</v>
      </c>
      <c r="R64" s="10" t="s">
        <v>1447</v>
      </c>
      <c r="S64" s="10" t="s">
        <v>41</v>
      </c>
      <c r="T64" s="10" t="s">
        <v>1448</v>
      </c>
      <c r="U64" s="10" t="s">
        <v>1449</v>
      </c>
      <c r="V64" s="10"/>
      <c r="W64" s="11"/>
      <c r="X64" s="10" t="s">
        <v>1450</v>
      </c>
      <c r="Y64" s="10" t="s">
        <v>1113</v>
      </c>
      <c r="Z64" s="10" t="s">
        <v>489</v>
      </c>
      <c r="AA64" s="10" t="s">
        <v>1451</v>
      </c>
      <c r="AB64" s="10" t="s">
        <v>1452</v>
      </c>
      <c r="AC64" s="10" t="s">
        <v>1453</v>
      </c>
      <c r="AD64" s="10" t="s">
        <v>1454</v>
      </c>
      <c r="AE64" s="10" t="s">
        <v>526</v>
      </c>
      <c r="AF64" s="10" t="s">
        <v>1455</v>
      </c>
      <c r="AG64" s="10" t="s">
        <v>1456</v>
      </c>
      <c r="AH64" s="10" t="s">
        <v>1457</v>
      </c>
      <c r="AI64" s="10" t="s">
        <v>1458</v>
      </c>
      <c r="AJ64" s="38" t="s">
        <v>1459</v>
      </c>
    </row>
    <row r="65" spans="1:36" ht="75.599999999999994" customHeight="1" x14ac:dyDescent="0.2">
      <c r="A65" s="29">
        <v>64</v>
      </c>
      <c r="B65" s="71" t="s">
        <v>182</v>
      </c>
      <c r="C65" s="34" t="s">
        <v>34</v>
      </c>
      <c r="D65" s="59" t="s">
        <v>1460</v>
      </c>
      <c r="E65" s="59" t="s">
        <v>1811</v>
      </c>
      <c r="F65" s="59" t="s">
        <v>1812</v>
      </c>
      <c r="G65" s="59" t="s">
        <v>1461</v>
      </c>
      <c r="H65" s="84" t="s">
        <v>1462</v>
      </c>
      <c r="I65" s="13" t="s">
        <v>40</v>
      </c>
      <c r="J65" s="13" t="s">
        <v>1463</v>
      </c>
      <c r="K65" s="13" t="s">
        <v>1464</v>
      </c>
      <c r="L65" s="13"/>
      <c r="M65" s="13"/>
      <c r="N65" s="13"/>
      <c r="O65" s="59" t="s">
        <v>1465</v>
      </c>
      <c r="P65" s="13" t="s">
        <v>41</v>
      </c>
      <c r="Q65" s="13" t="s">
        <v>1466</v>
      </c>
      <c r="R65" s="13"/>
      <c r="S65" s="13" t="s">
        <v>41</v>
      </c>
      <c r="T65" s="13" t="s">
        <v>1467</v>
      </c>
      <c r="U65" s="13" t="s">
        <v>1468</v>
      </c>
      <c r="V65" s="13" t="s">
        <v>87</v>
      </c>
      <c r="W65" s="13"/>
      <c r="X65" s="13" t="s">
        <v>1469</v>
      </c>
      <c r="Y65" s="13" t="s">
        <v>1470</v>
      </c>
      <c r="Z65" s="13" t="s">
        <v>87</v>
      </c>
      <c r="AA65" s="13" t="s">
        <v>87</v>
      </c>
      <c r="AB65" s="13" t="s">
        <v>43</v>
      </c>
      <c r="AC65" s="13" t="s">
        <v>1471</v>
      </c>
      <c r="AD65" s="13" t="s">
        <v>346</v>
      </c>
      <c r="AE65" s="13" t="s">
        <v>1472</v>
      </c>
      <c r="AF65" s="13" t="s">
        <v>1473</v>
      </c>
      <c r="AG65" s="13" t="s">
        <v>1474</v>
      </c>
      <c r="AH65" s="13" t="s">
        <v>1475</v>
      </c>
      <c r="AI65" s="13" t="s">
        <v>1476</v>
      </c>
      <c r="AJ65" s="40" t="s">
        <v>1477</v>
      </c>
    </row>
    <row r="66" spans="1:36" ht="75.599999999999994" customHeight="1" x14ac:dyDescent="0.2">
      <c r="A66" s="29">
        <v>65</v>
      </c>
      <c r="B66" s="71" t="s">
        <v>250</v>
      </c>
      <c r="C66" s="34" t="s">
        <v>34</v>
      </c>
      <c r="D66" s="59" t="s">
        <v>1478</v>
      </c>
      <c r="E66" s="59" t="s">
        <v>251</v>
      </c>
      <c r="F66" s="59" t="s">
        <v>1781</v>
      </c>
      <c r="G66" s="59" t="s">
        <v>229</v>
      </c>
      <c r="H66" s="84" t="s">
        <v>292</v>
      </c>
      <c r="I66" s="13" t="s">
        <v>371</v>
      </c>
      <c r="J66" s="13" t="s">
        <v>1479</v>
      </c>
      <c r="K66" s="13" t="s">
        <v>293</v>
      </c>
      <c r="L66" s="13" t="s">
        <v>293</v>
      </c>
      <c r="M66" s="13" t="s">
        <v>293</v>
      </c>
      <c r="N66" s="13" t="s">
        <v>293</v>
      </c>
      <c r="O66" s="59" t="s">
        <v>1480</v>
      </c>
      <c r="P66" s="13" t="s">
        <v>42</v>
      </c>
      <c r="Q66" s="13"/>
      <c r="R66" s="13"/>
      <c r="S66" s="13" t="s">
        <v>41</v>
      </c>
      <c r="T66" s="13" t="s">
        <v>1481</v>
      </c>
      <c r="U66" s="13" t="s">
        <v>266</v>
      </c>
      <c r="V66" s="13"/>
      <c r="W66" s="13"/>
      <c r="X66" s="13"/>
      <c r="Y66" s="13" t="s">
        <v>831</v>
      </c>
      <c r="Z66" s="13"/>
      <c r="AA66" s="13"/>
      <c r="AB66" s="13" t="s">
        <v>1482</v>
      </c>
      <c r="AC66" s="13" t="s">
        <v>1483</v>
      </c>
      <c r="AD66" s="13"/>
      <c r="AE66" s="13" t="s">
        <v>1484</v>
      </c>
      <c r="AF66" s="13"/>
      <c r="AG66" s="13"/>
      <c r="AH66" s="41" t="s">
        <v>1485</v>
      </c>
      <c r="AI66" s="49" t="s">
        <v>1486</v>
      </c>
      <c r="AJ66" s="40" t="s">
        <v>1487</v>
      </c>
    </row>
    <row r="67" spans="1:36" ht="75.599999999999994" customHeight="1" x14ac:dyDescent="0.2">
      <c r="A67" s="29">
        <v>66</v>
      </c>
      <c r="B67" s="71" t="s">
        <v>200</v>
      </c>
      <c r="C67" s="34" t="s">
        <v>34</v>
      </c>
      <c r="D67" s="59" t="s">
        <v>1488</v>
      </c>
      <c r="E67" s="59" t="s">
        <v>201</v>
      </c>
      <c r="F67" s="59" t="s">
        <v>202</v>
      </c>
      <c r="G67" s="59" t="s">
        <v>203</v>
      </c>
      <c r="H67" s="59"/>
      <c r="I67" s="13" t="s">
        <v>40</v>
      </c>
      <c r="J67" s="13" t="s">
        <v>1489</v>
      </c>
      <c r="K67" s="13" t="s">
        <v>1490</v>
      </c>
      <c r="L67" s="13" t="s">
        <v>1491</v>
      </c>
      <c r="M67" s="13" t="s">
        <v>1491</v>
      </c>
      <c r="N67" s="13"/>
      <c r="O67" s="59" t="s">
        <v>204</v>
      </c>
      <c r="P67" s="13" t="s">
        <v>41</v>
      </c>
      <c r="Q67" s="13" t="s">
        <v>1492</v>
      </c>
      <c r="R67" s="13" t="s">
        <v>1493</v>
      </c>
      <c r="S67" s="13" t="s">
        <v>42</v>
      </c>
      <c r="T67" s="13"/>
      <c r="U67" s="13" t="s">
        <v>1494</v>
      </c>
      <c r="V67" s="13"/>
      <c r="W67" s="13"/>
      <c r="X67" s="13" t="s">
        <v>1495</v>
      </c>
      <c r="Y67" s="13" t="s">
        <v>1496</v>
      </c>
      <c r="Z67" s="13"/>
      <c r="AA67" s="13" t="s">
        <v>490</v>
      </c>
      <c r="AB67" s="13" t="s">
        <v>1497</v>
      </c>
      <c r="AC67" s="13" t="s">
        <v>1498</v>
      </c>
      <c r="AD67" s="13" t="s">
        <v>1499</v>
      </c>
      <c r="AE67" s="13" t="s">
        <v>205</v>
      </c>
      <c r="AF67" s="13" t="s">
        <v>1500</v>
      </c>
      <c r="AG67" s="13"/>
      <c r="AH67" s="41" t="s">
        <v>1501</v>
      </c>
      <c r="AI67" s="13" t="s">
        <v>1502</v>
      </c>
      <c r="AJ67" s="15" t="s">
        <v>1503</v>
      </c>
    </row>
    <row r="68" spans="1:36" ht="75.599999999999994" customHeight="1" x14ac:dyDescent="0.2">
      <c r="A68" s="29">
        <v>67</v>
      </c>
      <c r="B68" s="71" t="s">
        <v>110</v>
      </c>
      <c r="C68" s="34" t="s">
        <v>34</v>
      </c>
      <c r="D68" s="59" t="s">
        <v>1504</v>
      </c>
      <c r="E68" s="59" t="s">
        <v>111</v>
      </c>
      <c r="F68" s="59" t="s">
        <v>112</v>
      </c>
      <c r="G68" s="59" t="s">
        <v>113</v>
      </c>
      <c r="H68" s="84" t="s">
        <v>114</v>
      </c>
      <c r="I68" s="13" t="s">
        <v>1505</v>
      </c>
      <c r="J68" s="13" t="s">
        <v>122</v>
      </c>
      <c r="K68" s="13" t="s">
        <v>1506</v>
      </c>
      <c r="L68" s="13" t="s">
        <v>1507</v>
      </c>
      <c r="M68" s="13" t="s">
        <v>1508</v>
      </c>
      <c r="N68" s="13"/>
      <c r="O68" s="59" t="s">
        <v>1509</v>
      </c>
      <c r="P68" s="13" t="s">
        <v>41</v>
      </c>
      <c r="Q68" s="13" t="s">
        <v>1510</v>
      </c>
      <c r="R68" s="13"/>
      <c r="S68" s="13" t="s">
        <v>42</v>
      </c>
      <c r="T68" s="13"/>
      <c r="U68" s="13" t="s">
        <v>209</v>
      </c>
      <c r="V68" s="13"/>
      <c r="W68" s="13"/>
      <c r="X68" s="13" t="s">
        <v>1511</v>
      </c>
      <c r="Y68" s="13" t="s">
        <v>115</v>
      </c>
      <c r="Z68" s="13" t="s">
        <v>87</v>
      </c>
      <c r="AA68" s="13" t="s">
        <v>1512</v>
      </c>
      <c r="AB68" s="13" t="s">
        <v>43</v>
      </c>
      <c r="AC68" s="13" t="s">
        <v>1513</v>
      </c>
      <c r="AD68" s="13" t="s">
        <v>117</v>
      </c>
      <c r="AE68" s="13" t="s">
        <v>65</v>
      </c>
      <c r="AF68" s="13" t="s">
        <v>679</v>
      </c>
      <c r="AG68" s="13" t="s">
        <v>1514</v>
      </c>
      <c r="AH68" s="13" t="s">
        <v>1515</v>
      </c>
      <c r="AI68" s="13" t="s">
        <v>1516</v>
      </c>
      <c r="AJ68" s="15" t="s">
        <v>1517</v>
      </c>
    </row>
    <row r="69" spans="1:36" ht="75.599999999999994" customHeight="1" x14ac:dyDescent="0.2">
      <c r="A69" s="29">
        <v>68</v>
      </c>
      <c r="B69" s="71" t="s">
        <v>638</v>
      </c>
      <c r="C69" s="34" t="s">
        <v>34</v>
      </c>
      <c r="D69" s="59" t="s">
        <v>1518</v>
      </c>
      <c r="E69" s="59" t="s">
        <v>1809</v>
      </c>
      <c r="F69" s="59" t="s">
        <v>1810</v>
      </c>
      <c r="G69" s="59" t="s">
        <v>1309</v>
      </c>
      <c r="H69" s="59"/>
      <c r="I69" s="13" t="s">
        <v>371</v>
      </c>
      <c r="J69" s="13" t="s">
        <v>1519</v>
      </c>
      <c r="K69" s="13" t="s">
        <v>1311</v>
      </c>
      <c r="L69" s="13" t="s">
        <v>1520</v>
      </c>
      <c r="M69" s="13" t="s">
        <v>1521</v>
      </c>
      <c r="N69" s="13"/>
      <c r="O69" s="59" t="s">
        <v>1522</v>
      </c>
      <c r="P69" s="13" t="s">
        <v>42</v>
      </c>
      <c r="Q69" s="13"/>
      <c r="R69" s="13"/>
      <c r="S69" s="13" t="s">
        <v>41</v>
      </c>
      <c r="T69" s="13" t="s">
        <v>1523</v>
      </c>
      <c r="U69" s="13" t="s">
        <v>1316</v>
      </c>
      <c r="V69" s="13"/>
      <c r="W69" s="13"/>
      <c r="X69" s="13" t="s">
        <v>1524</v>
      </c>
      <c r="Y69" s="13"/>
      <c r="Z69" s="13"/>
      <c r="AA69" s="13" t="s">
        <v>1525</v>
      </c>
      <c r="AB69" s="13" t="s">
        <v>1319</v>
      </c>
      <c r="AC69" s="13" t="s">
        <v>1526</v>
      </c>
      <c r="AD69" s="13" t="s">
        <v>137</v>
      </c>
      <c r="AE69" s="13" t="s">
        <v>1527</v>
      </c>
      <c r="AF69" s="13"/>
      <c r="AG69" s="41" t="s">
        <v>1528</v>
      </c>
      <c r="AH69" s="13" t="s">
        <v>1529</v>
      </c>
      <c r="AI69" s="13" t="s">
        <v>1530</v>
      </c>
      <c r="AJ69" s="15" t="s">
        <v>1531</v>
      </c>
    </row>
    <row r="70" spans="1:36" ht="75.599999999999994" customHeight="1" x14ac:dyDescent="0.2">
      <c r="A70" s="29">
        <v>69</v>
      </c>
      <c r="B70" s="61" t="s">
        <v>452</v>
      </c>
      <c r="C70" s="16" t="s">
        <v>34</v>
      </c>
      <c r="D70" s="58" t="s">
        <v>453</v>
      </c>
      <c r="E70" s="58" t="s">
        <v>454</v>
      </c>
      <c r="F70" s="58" t="s">
        <v>455</v>
      </c>
      <c r="G70" s="58" t="s">
        <v>456</v>
      </c>
      <c r="H70" s="83" t="s">
        <v>457</v>
      </c>
      <c r="I70" s="10" t="s">
        <v>371</v>
      </c>
      <c r="J70" s="10" t="s">
        <v>1532</v>
      </c>
      <c r="K70" s="10" t="s">
        <v>1533</v>
      </c>
      <c r="L70" s="10" t="s">
        <v>1534</v>
      </c>
      <c r="M70" s="10" t="s">
        <v>1535</v>
      </c>
      <c r="N70" s="10"/>
      <c r="O70" s="58" t="s">
        <v>1536</v>
      </c>
      <c r="P70" s="10" t="s">
        <v>41</v>
      </c>
      <c r="Q70" s="10" t="s">
        <v>1537</v>
      </c>
      <c r="R70" s="10"/>
      <c r="S70" s="10" t="s">
        <v>41</v>
      </c>
      <c r="T70" s="10" t="s">
        <v>1538</v>
      </c>
      <c r="U70" s="10" t="s">
        <v>458</v>
      </c>
      <c r="V70" s="10"/>
      <c r="W70" s="10"/>
      <c r="X70" s="10" t="s">
        <v>1539</v>
      </c>
      <c r="Y70" s="10"/>
      <c r="Z70" s="10"/>
      <c r="AA70" s="10" t="s">
        <v>1540</v>
      </c>
      <c r="AB70" s="10" t="s">
        <v>459</v>
      </c>
      <c r="AC70" s="10" t="s">
        <v>460</v>
      </c>
      <c r="AD70" s="10" t="s">
        <v>461</v>
      </c>
      <c r="AE70" s="10" t="s">
        <v>1541</v>
      </c>
      <c r="AF70" s="10" t="s">
        <v>1542</v>
      </c>
      <c r="AG70" s="10" t="s">
        <v>1543</v>
      </c>
      <c r="AH70" s="10" t="s">
        <v>1544</v>
      </c>
      <c r="AI70" s="10" t="s">
        <v>1545</v>
      </c>
      <c r="AJ70" s="12" t="s">
        <v>1546</v>
      </c>
    </row>
    <row r="71" spans="1:36" ht="75.599999999999994" customHeight="1" x14ac:dyDescent="0.2">
      <c r="A71" s="29">
        <v>70</v>
      </c>
      <c r="B71" s="61" t="s">
        <v>427</v>
      </c>
      <c r="C71" s="16" t="s">
        <v>34</v>
      </c>
      <c r="D71" s="58" t="s">
        <v>428</v>
      </c>
      <c r="E71" s="58" t="s">
        <v>429</v>
      </c>
      <c r="F71" s="58" t="s">
        <v>430</v>
      </c>
      <c r="G71" s="58" t="s">
        <v>431</v>
      </c>
      <c r="H71" s="83" t="s">
        <v>432</v>
      </c>
      <c r="I71" s="10" t="s">
        <v>371</v>
      </c>
      <c r="J71" s="10" t="s">
        <v>433</v>
      </c>
      <c r="K71" s="10" t="s">
        <v>434</v>
      </c>
      <c r="L71" s="10"/>
      <c r="M71" s="10"/>
      <c r="N71" s="10"/>
      <c r="O71" s="58" t="s">
        <v>435</v>
      </c>
      <c r="P71" s="10" t="s">
        <v>41</v>
      </c>
      <c r="Q71" s="10" t="s">
        <v>436</v>
      </c>
      <c r="R71" s="10"/>
      <c r="S71" s="10" t="s">
        <v>41</v>
      </c>
      <c r="T71" s="10" t="s">
        <v>437</v>
      </c>
      <c r="U71" s="10" t="s">
        <v>438</v>
      </c>
      <c r="V71" s="10" t="s">
        <v>439</v>
      </c>
      <c r="W71" s="10"/>
      <c r="X71" s="10" t="s">
        <v>440</v>
      </c>
      <c r="Y71" s="10" t="s">
        <v>87</v>
      </c>
      <c r="Z71" s="10" t="s">
        <v>441</v>
      </c>
      <c r="AA71" s="10" t="s">
        <v>87</v>
      </c>
      <c r="AB71" s="10" t="s">
        <v>81</v>
      </c>
      <c r="AC71" s="10" t="s">
        <v>442</v>
      </c>
      <c r="AD71" s="10" t="s">
        <v>137</v>
      </c>
      <c r="AE71" s="10" t="s">
        <v>386</v>
      </c>
      <c r="AF71" s="10" t="s">
        <v>443</v>
      </c>
      <c r="AG71" s="10" t="s">
        <v>444</v>
      </c>
      <c r="AH71" s="10" t="s">
        <v>445</v>
      </c>
      <c r="AI71" s="10" t="s">
        <v>446</v>
      </c>
      <c r="AJ71" s="12" t="s">
        <v>447</v>
      </c>
    </row>
    <row r="72" spans="1:36" ht="75.599999999999994" customHeight="1" x14ac:dyDescent="0.2">
      <c r="A72" s="29">
        <v>71</v>
      </c>
      <c r="B72" s="71" t="s">
        <v>283</v>
      </c>
      <c r="C72" s="34" t="s">
        <v>34</v>
      </c>
      <c r="D72" s="59" t="s">
        <v>284</v>
      </c>
      <c r="E72" s="59" t="s">
        <v>285</v>
      </c>
      <c r="F72" s="59" t="s">
        <v>286</v>
      </c>
      <c r="G72" s="59" t="s">
        <v>1547</v>
      </c>
      <c r="H72" s="84" t="s">
        <v>1548</v>
      </c>
      <c r="I72" s="13" t="s">
        <v>40</v>
      </c>
      <c r="J72" s="13" t="s">
        <v>1549</v>
      </c>
      <c r="K72" s="13" t="s">
        <v>1550</v>
      </c>
      <c r="L72" s="13"/>
      <c r="M72" s="13"/>
      <c r="N72" s="13"/>
      <c r="O72" s="59" t="s">
        <v>1551</v>
      </c>
      <c r="P72" s="13" t="s">
        <v>42</v>
      </c>
      <c r="Q72" s="13"/>
      <c r="R72" s="13"/>
      <c r="S72" s="13" t="s">
        <v>42</v>
      </c>
      <c r="T72" s="13"/>
      <c r="U72" s="13" t="s">
        <v>1552</v>
      </c>
      <c r="V72" s="13"/>
      <c r="W72" s="13"/>
      <c r="X72" s="13" t="s">
        <v>1553</v>
      </c>
      <c r="Y72" s="13" t="s">
        <v>1554</v>
      </c>
      <c r="Z72" s="13"/>
      <c r="AA72" s="13" t="s">
        <v>1555</v>
      </c>
      <c r="AB72" s="13"/>
      <c r="AC72" s="13"/>
      <c r="AD72" s="13" t="s">
        <v>1556</v>
      </c>
      <c r="AE72" s="13" t="s">
        <v>325</v>
      </c>
      <c r="AF72" s="13"/>
      <c r="AG72" s="13" t="s">
        <v>1557</v>
      </c>
      <c r="AH72" s="13" t="s">
        <v>1558</v>
      </c>
      <c r="AI72" s="13"/>
      <c r="AJ72" s="15"/>
    </row>
    <row r="73" spans="1:36" ht="75.599999999999994" customHeight="1" x14ac:dyDescent="0.2">
      <c r="A73" s="29">
        <v>72</v>
      </c>
      <c r="B73" s="71" t="s">
        <v>58</v>
      </c>
      <c r="C73" s="34" t="s">
        <v>34</v>
      </c>
      <c r="D73" s="59" t="s">
        <v>1559</v>
      </c>
      <c r="E73" s="59" t="s">
        <v>59</v>
      </c>
      <c r="F73" s="59" t="s">
        <v>60</v>
      </c>
      <c r="G73" s="59" t="s">
        <v>61</v>
      </c>
      <c r="H73" s="84" t="s">
        <v>62</v>
      </c>
      <c r="I73" s="13" t="s">
        <v>40</v>
      </c>
      <c r="J73" s="13" t="s">
        <v>1560</v>
      </c>
      <c r="K73" s="13" t="s">
        <v>1561</v>
      </c>
      <c r="L73" s="13"/>
      <c r="M73" s="13"/>
      <c r="N73" s="13"/>
      <c r="O73" s="59" t="s">
        <v>1562</v>
      </c>
      <c r="P73" s="13" t="s">
        <v>42</v>
      </c>
      <c r="Q73" s="13"/>
      <c r="R73" s="13"/>
      <c r="S73" s="13" t="s">
        <v>41</v>
      </c>
      <c r="T73" s="13" t="s">
        <v>1563</v>
      </c>
      <c r="U73" s="13" t="s">
        <v>1564</v>
      </c>
      <c r="V73" s="13"/>
      <c r="W73" s="13"/>
      <c r="X73" s="13" t="s">
        <v>1565</v>
      </c>
      <c r="Y73" s="13"/>
      <c r="Z73" s="13"/>
      <c r="AA73" s="13" t="s">
        <v>1566</v>
      </c>
      <c r="AB73" s="13" t="s">
        <v>1420</v>
      </c>
      <c r="AC73" s="13" t="s">
        <v>1567</v>
      </c>
      <c r="AD73" s="13" t="s">
        <v>1568</v>
      </c>
      <c r="AE73" s="13" t="s">
        <v>325</v>
      </c>
      <c r="AF73" s="13"/>
      <c r="AG73" s="13" t="s">
        <v>1569</v>
      </c>
      <c r="AH73" s="13"/>
      <c r="AI73" s="13" t="s">
        <v>1570</v>
      </c>
      <c r="AJ73" s="15" t="s">
        <v>1571</v>
      </c>
    </row>
    <row r="74" spans="1:36" ht="75.599999999999994" customHeight="1" x14ac:dyDescent="0.2">
      <c r="A74" s="29">
        <v>73</v>
      </c>
      <c r="B74" s="71" t="s">
        <v>118</v>
      </c>
      <c r="C74" s="34" t="s">
        <v>34</v>
      </c>
      <c r="D74" s="59" t="s">
        <v>1572</v>
      </c>
      <c r="E74" s="59" t="s">
        <v>119</v>
      </c>
      <c r="F74" s="59" t="s">
        <v>120</v>
      </c>
      <c r="G74" s="59" t="s">
        <v>121</v>
      </c>
      <c r="H74" s="84" t="s">
        <v>114</v>
      </c>
      <c r="I74" s="13" t="s">
        <v>371</v>
      </c>
      <c r="J74" s="13" t="s">
        <v>1573</v>
      </c>
      <c r="K74" s="13" t="s">
        <v>1574</v>
      </c>
      <c r="L74" s="13" t="s">
        <v>1575</v>
      </c>
      <c r="M74" s="13"/>
      <c r="N74" s="13"/>
      <c r="O74" s="59" t="s">
        <v>1576</v>
      </c>
      <c r="P74" s="13" t="s">
        <v>42</v>
      </c>
      <c r="Q74" s="13"/>
      <c r="R74" s="13"/>
      <c r="S74" s="13" t="s">
        <v>42</v>
      </c>
      <c r="T74" s="13"/>
      <c r="U74" s="13" t="s">
        <v>209</v>
      </c>
      <c r="V74" s="13"/>
      <c r="W74" s="13"/>
      <c r="X74" s="13" t="s">
        <v>1577</v>
      </c>
      <c r="Y74" s="13" t="s">
        <v>1578</v>
      </c>
      <c r="Z74" s="13" t="s">
        <v>87</v>
      </c>
      <c r="AA74" s="13" t="s">
        <v>1579</v>
      </c>
      <c r="AB74" s="13" t="s">
        <v>130</v>
      </c>
      <c r="AC74" s="13" t="s">
        <v>1580</v>
      </c>
      <c r="AD74" s="13" t="s">
        <v>117</v>
      </c>
      <c r="AE74" s="13" t="s">
        <v>366</v>
      </c>
      <c r="AF74" s="13" t="s">
        <v>87</v>
      </c>
      <c r="AG74" s="13" t="s">
        <v>1514</v>
      </c>
      <c r="AH74" s="13" t="s">
        <v>1581</v>
      </c>
      <c r="AI74" s="13" t="s">
        <v>1582</v>
      </c>
      <c r="AJ74" s="15" t="s">
        <v>1583</v>
      </c>
    </row>
    <row r="75" spans="1:36" ht="75.599999999999994" customHeight="1" x14ac:dyDescent="0.2">
      <c r="A75" s="29">
        <v>74</v>
      </c>
      <c r="B75" s="71" t="s">
        <v>210</v>
      </c>
      <c r="C75" s="34" t="s">
        <v>34</v>
      </c>
      <c r="D75" s="59" t="s">
        <v>1584</v>
      </c>
      <c r="E75" s="59" t="s">
        <v>1779</v>
      </c>
      <c r="F75" s="59" t="s">
        <v>69</v>
      </c>
      <c r="G75" s="59" t="s">
        <v>70</v>
      </c>
      <c r="H75" s="84" t="s">
        <v>71</v>
      </c>
      <c r="I75" s="13" t="s">
        <v>40</v>
      </c>
      <c r="J75" s="13" t="s">
        <v>1585</v>
      </c>
      <c r="K75" s="13" t="s">
        <v>1586</v>
      </c>
      <c r="L75" s="13"/>
      <c r="M75" s="13"/>
      <c r="N75" s="13"/>
      <c r="O75" s="59" t="s">
        <v>1587</v>
      </c>
      <c r="P75" s="13" t="s">
        <v>42</v>
      </c>
      <c r="Q75" s="13"/>
      <c r="R75" s="13"/>
      <c r="S75" s="13" t="s">
        <v>42</v>
      </c>
      <c r="T75" s="13"/>
      <c r="U75" s="13" t="s">
        <v>1588</v>
      </c>
      <c r="V75" s="13"/>
      <c r="W75" s="13"/>
      <c r="X75" s="13" t="s">
        <v>1589</v>
      </c>
      <c r="Y75" s="13" t="s">
        <v>1590</v>
      </c>
      <c r="Z75" s="13"/>
      <c r="AA75" s="13" t="s">
        <v>1591</v>
      </c>
      <c r="AB75" s="13" t="s">
        <v>711</v>
      </c>
      <c r="AC75" s="13" t="s">
        <v>1592</v>
      </c>
      <c r="AD75" s="13" t="s">
        <v>1593</v>
      </c>
      <c r="AE75" s="13" t="s">
        <v>1594</v>
      </c>
      <c r="AF75" s="13"/>
      <c r="AG75" s="13" t="s">
        <v>1595</v>
      </c>
      <c r="AH75" s="13" t="s">
        <v>1596</v>
      </c>
      <c r="AI75" s="13" t="s">
        <v>1597</v>
      </c>
      <c r="AJ75" s="15" t="s">
        <v>1598</v>
      </c>
    </row>
    <row r="76" spans="1:36" ht="75.599999999999994" customHeight="1" x14ac:dyDescent="0.2">
      <c r="A76" s="29">
        <v>75</v>
      </c>
      <c r="B76" s="71" t="s">
        <v>930</v>
      </c>
      <c r="C76" s="34" t="s">
        <v>34</v>
      </c>
      <c r="D76" s="59" t="s">
        <v>936</v>
      </c>
      <c r="E76" s="59" t="s">
        <v>937</v>
      </c>
      <c r="F76" s="59" t="s">
        <v>938</v>
      </c>
      <c r="G76" s="59" t="s">
        <v>939</v>
      </c>
      <c r="H76" s="84" t="s">
        <v>940</v>
      </c>
      <c r="I76" s="13" t="s">
        <v>40</v>
      </c>
      <c r="J76" s="13" t="s">
        <v>941</v>
      </c>
      <c r="K76" s="13" t="s">
        <v>942</v>
      </c>
      <c r="L76" s="13"/>
      <c r="M76" s="13"/>
      <c r="N76" s="13"/>
      <c r="O76" s="59" t="s">
        <v>943</v>
      </c>
      <c r="P76" s="13" t="s">
        <v>42</v>
      </c>
      <c r="Q76" s="13"/>
      <c r="R76" s="13"/>
      <c r="S76" s="13" t="s">
        <v>42</v>
      </c>
      <c r="T76" s="13"/>
      <c r="U76" s="13" t="s">
        <v>87</v>
      </c>
      <c r="V76" s="13"/>
      <c r="W76" s="13"/>
      <c r="X76" s="13" t="s">
        <v>944</v>
      </c>
      <c r="Y76" s="13" t="s">
        <v>945</v>
      </c>
      <c r="Z76" s="13"/>
      <c r="AA76" s="13" t="s">
        <v>946</v>
      </c>
      <c r="AB76" s="13" t="s">
        <v>947</v>
      </c>
      <c r="AC76" s="13" t="s">
        <v>948</v>
      </c>
      <c r="AD76" s="13" t="s">
        <v>905</v>
      </c>
      <c r="AE76" s="13" t="s">
        <v>325</v>
      </c>
      <c r="AF76" s="13"/>
      <c r="AG76" s="13" t="s">
        <v>949</v>
      </c>
      <c r="AH76" s="13" t="s">
        <v>950</v>
      </c>
      <c r="AI76" s="13" t="s">
        <v>951</v>
      </c>
      <c r="AJ76" s="15" t="s">
        <v>952</v>
      </c>
    </row>
    <row r="77" spans="1:36" ht="75.599999999999994" customHeight="1" x14ac:dyDescent="0.2">
      <c r="A77" s="29">
        <v>76</v>
      </c>
      <c r="B77" s="71" t="s">
        <v>931</v>
      </c>
      <c r="C77" s="34" t="s">
        <v>34</v>
      </c>
      <c r="D77" s="59" t="s">
        <v>953</v>
      </c>
      <c r="E77" s="59" t="s">
        <v>954</v>
      </c>
      <c r="F77" s="59" t="s">
        <v>955</v>
      </c>
      <c r="G77" s="59" t="s">
        <v>956</v>
      </c>
      <c r="H77" s="84" t="s">
        <v>330</v>
      </c>
      <c r="I77" s="13" t="s">
        <v>957</v>
      </c>
      <c r="J77" s="13" t="s">
        <v>958</v>
      </c>
      <c r="K77" s="13" t="s">
        <v>959</v>
      </c>
      <c r="L77" s="13" t="s">
        <v>960</v>
      </c>
      <c r="M77" s="13" t="s">
        <v>961</v>
      </c>
      <c r="N77" s="13"/>
      <c r="O77" s="59" t="s">
        <v>962</v>
      </c>
      <c r="P77" s="13" t="s">
        <v>42</v>
      </c>
      <c r="Q77" s="13"/>
      <c r="R77" s="13"/>
      <c r="S77" s="13" t="s">
        <v>41</v>
      </c>
      <c r="T77" s="13" t="s">
        <v>963</v>
      </c>
      <c r="U77" s="13" t="s">
        <v>964</v>
      </c>
      <c r="V77" s="13"/>
      <c r="W77" s="13"/>
      <c r="X77" s="13"/>
      <c r="Y77" s="13"/>
      <c r="Z77" s="13"/>
      <c r="AA77" s="13"/>
      <c r="AB77" s="13" t="s">
        <v>965</v>
      </c>
      <c r="AC77" s="13" t="s">
        <v>966</v>
      </c>
      <c r="AD77" s="13" t="s">
        <v>967</v>
      </c>
      <c r="AE77" s="13" t="s">
        <v>968</v>
      </c>
      <c r="AF77" s="13"/>
      <c r="AG77" s="13"/>
      <c r="AH77" s="13" t="s">
        <v>969</v>
      </c>
      <c r="AI77" s="102" t="s">
        <v>1804</v>
      </c>
      <c r="AJ77" s="100" t="s">
        <v>1038</v>
      </c>
    </row>
    <row r="78" spans="1:36" ht="75.599999999999994" customHeight="1" x14ac:dyDescent="0.2">
      <c r="A78" s="29">
        <v>77</v>
      </c>
      <c r="B78" s="71" t="s">
        <v>932</v>
      </c>
      <c r="C78" s="34" t="s">
        <v>34</v>
      </c>
      <c r="D78" s="59" t="s">
        <v>970</v>
      </c>
      <c r="E78" s="59" t="s">
        <v>1780</v>
      </c>
      <c r="F78" s="59" t="s">
        <v>1781</v>
      </c>
      <c r="G78" s="59" t="s">
        <v>971</v>
      </c>
      <c r="H78" s="59"/>
      <c r="I78" s="13" t="s">
        <v>40</v>
      </c>
      <c r="J78" s="13" t="s">
        <v>972</v>
      </c>
      <c r="K78" s="13" t="s">
        <v>610</v>
      </c>
      <c r="L78" s="13"/>
      <c r="M78" s="13"/>
      <c r="N78" s="13"/>
      <c r="O78" s="59" t="s">
        <v>841</v>
      </c>
      <c r="P78" s="13" t="s">
        <v>42</v>
      </c>
      <c r="Q78" s="13"/>
      <c r="R78" s="13"/>
      <c r="S78" s="13" t="s">
        <v>41</v>
      </c>
      <c r="T78" s="13" t="s">
        <v>973</v>
      </c>
      <c r="U78" s="13" t="s">
        <v>974</v>
      </c>
      <c r="V78" s="13"/>
      <c r="W78" s="13"/>
      <c r="X78" s="13" t="s">
        <v>975</v>
      </c>
      <c r="Y78" s="13"/>
      <c r="Z78" s="13"/>
      <c r="AA78" s="13" t="s">
        <v>976</v>
      </c>
      <c r="AB78" s="13"/>
      <c r="AC78" s="13" t="s">
        <v>977</v>
      </c>
      <c r="AD78" s="13" t="s">
        <v>978</v>
      </c>
      <c r="AE78" s="13" t="s">
        <v>979</v>
      </c>
      <c r="AF78" s="13"/>
      <c r="AG78" s="13" t="s">
        <v>980</v>
      </c>
      <c r="AH78" s="13" t="s">
        <v>981</v>
      </c>
      <c r="AI78" s="13" t="s">
        <v>982</v>
      </c>
      <c r="AJ78" s="15" t="s">
        <v>983</v>
      </c>
    </row>
    <row r="79" spans="1:36" ht="75.599999999999994" customHeight="1" x14ac:dyDescent="0.2">
      <c r="A79" s="29">
        <v>78</v>
      </c>
      <c r="B79" s="71" t="s">
        <v>933</v>
      </c>
      <c r="C79" s="34" t="s">
        <v>34</v>
      </c>
      <c r="D79" s="59" t="s">
        <v>984</v>
      </c>
      <c r="E79" s="59" t="s">
        <v>985</v>
      </c>
      <c r="F79" s="59" t="s">
        <v>986</v>
      </c>
      <c r="G79" s="59" t="s">
        <v>987</v>
      </c>
      <c r="H79" s="84" t="s">
        <v>988</v>
      </c>
      <c r="I79" s="13" t="s">
        <v>40</v>
      </c>
      <c r="J79" s="13" t="s">
        <v>989</v>
      </c>
      <c r="K79" s="13" t="s">
        <v>64</v>
      </c>
      <c r="L79" s="13"/>
      <c r="M79" s="13"/>
      <c r="N79" s="13"/>
      <c r="O79" s="59" t="s">
        <v>990</v>
      </c>
      <c r="P79" s="13" t="s">
        <v>42</v>
      </c>
      <c r="Q79" s="13"/>
      <c r="R79" s="13"/>
      <c r="S79" s="13" t="s">
        <v>42</v>
      </c>
      <c r="T79" s="13"/>
      <c r="U79" s="13" t="s">
        <v>991</v>
      </c>
      <c r="V79" s="13"/>
      <c r="W79" s="13"/>
      <c r="X79" s="13" t="s">
        <v>992</v>
      </c>
      <c r="Y79" s="13"/>
      <c r="Z79" s="13" t="s">
        <v>489</v>
      </c>
      <c r="AA79" s="13" t="s">
        <v>993</v>
      </c>
      <c r="AB79" s="13" t="s">
        <v>87</v>
      </c>
      <c r="AC79" s="13" t="s">
        <v>994</v>
      </c>
      <c r="AD79" s="13"/>
      <c r="AE79" s="13" t="s">
        <v>995</v>
      </c>
      <c r="AF79" s="13"/>
      <c r="AG79" s="13"/>
      <c r="AH79" s="13" t="s">
        <v>996</v>
      </c>
      <c r="AI79" s="13" t="s">
        <v>997</v>
      </c>
      <c r="AJ79" s="15" t="s">
        <v>1037</v>
      </c>
    </row>
    <row r="80" spans="1:36" ht="75.599999999999994" customHeight="1" x14ac:dyDescent="0.2">
      <c r="A80" s="29">
        <v>79</v>
      </c>
      <c r="B80" s="71" t="s">
        <v>934</v>
      </c>
      <c r="C80" s="34" t="s">
        <v>34</v>
      </c>
      <c r="D80" s="59" t="s">
        <v>998</v>
      </c>
      <c r="E80" s="59" t="s">
        <v>999</v>
      </c>
      <c r="F80" s="59" t="s">
        <v>1000</v>
      </c>
      <c r="G80" s="59" t="s">
        <v>1001</v>
      </c>
      <c r="H80" s="84" t="s">
        <v>1002</v>
      </c>
      <c r="I80" s="13" t="s">
        <v>40</v>
      </c>
      <c r="J80" s="13" t="s">
        <v>1003</v>
      </c>
      <c r="K80" s="13" t="s">
        <v>1004</v>
      </c>
      <c r="L80" s="13" t="s">
        <v>1005</v>
      </c>
      <c r="M80" s="13"/>
      <c r="N80" s="13"/>
      <c r="O80" s="59" t="s">
        <v>1006</v>
      </c>
      <c r="P80" s="13" t="s">
        <v>42</v>
      </c>
      <c r="Q80" s="13"/>
      <c r="R80" s="13"/>
      <c r="S80" s="13" t="s">
        <v>42</v>
      </c>
      <c r="T80" s="13"/>
      <c r="U80" s="13" t="s">
        <v>1007</v>
      </c>
      <c r="V80" s="13"/>
      <c r="W80" s="13"/>
      <c r="X80" s="13"/>
      <c r="Y80" s="13"/>
      <c r="Z80" s="13"/>
      <c r="AA80" s="13" t="s">
        <v>1008</v>
      </c>
      <c r="AB80" s="13" t="s">
        <v>81</v>
      </c>
      <c r="AC80" s="13" t="s">
        <v>1009</v>
      </c>
      <c r="AD80" s="13" t="s">
        <v>1010</v>
      </c>
      <c r="AE80" s="13" t="s">
        <v>75</v>
      </c>
      <c r="AF80" s="13"/>
      <c r="AG80" s="13" t="s">
        <v>1011</v>
      </c>
      <c r="AH80" s="13" t="s">
        <v>1012</v>
      </c>
      <c r="AI80" s="13" t="s">
        <v>1013</v>
      </c>
      <c r="AJ80" s="15" t="s">
        <v>1036</v>
      </c>
    </row>
    <row r="81" spans="1:36" ht="75.599999999999994" customHeight="1" x14ac:dyDescent="0.2">
      <c r="A81" s="29">
        <v>80</v>
      </c>
      <c r="B81" s="71" t="s">
        <v>935</v>
      </c>
      <c r="C81" s="34" t="s">
        <v>34</v>
      </c>
      <c r="D81" s="59" t="s">
        <v>1014</v>
      </c>
      <c r="E81" s="59" t="s">
        <v>1015</v>
      </c>
      <c r="F81" s="59" t="s">
        <v>1016</v>
      </c>
      <c r="G81" s="59" t="s">
        <v>1017</v>
      </c>
      <c r="H81" s="84" t="s">
        <v>1018</v>
      </c>
      <c r="I81" s="13" t="s">
        <v>40</v>
      </c>
      <c r="J81" s="13" t="s">
        <v>1019</v>
      </c>
      <c r="K81" s="13" t="s">
        <v>1020</v>
      </c>
      <c r="L81" s="13" t="s">
        <v>1021</v>
      </c>
      <c r="M81" s="13" t="s">
        <v>1022</v>
      </c>
      <c r="N81" s="13"/>
      <c r="O81" s="59" t="s">
        <v>1023</v>
      </c>
      <c r="P81" s="13" t="s">
        <v>41</v>
      </c>
      <c r="Q81" s="13" t="s">
        <v>1024</v>
      </c>
      <c r="R81" s="13" t="s">
        <v>1025</v>
      </c>
      <c r="S81" s="13" t="s">
        <v>42</v>
      </c>
      <c r="T81" s="13" t="s">
        <v>1026</v>
      </c>
      <c r="U81" s="13" t="s">
        <v>1027</v>
      </c>
      <c r="V81" s="13" t="s">
        <v>1028</v>
      </c>
      <c r="W81" s="13" t="s">
        <v>1028</v>
      </c>
      <c r="X81" s="13" t="s">
        <v>1028</v>
      </c>
      <c r="Y81" s="13" t="s">
        <v>1029</v>
      </c>
      <c r="Z81" s="13" t="s">
        <v>73</v>
      </c>
      <c r="AA81" s="13" t="s">
        <v>1030</v>
      </c>
      <c r="AB81" s="13" t="s">
        <v>43</v>
      </c>
      <c r="AC81" s="13" t="s">
        <v>1031</v>
      </c>
      <c r="AD81" s="13" t="s">
        <v>1032</v>
      </c>
      <c r="AE81" s="13" t="s">
        <v>325</v>
      </c>
      <c r="AF81" s="13" t="s">
        <v>1028</v>
      </c>
      <c r="AG81" s="13" t="s">
        <v>1033</v>
      </c>
      <c r="AH81" s="13"/>
      <c r="AI81" s="13" t="s">
        <v>1034</v>
      </c>
      <c r="AJ81" s="15" t="s">
        <v>1035</v>
      </c>
    </row>
    <row r="82" spans="1:36" ht="75.599999999999994" customHeight="1" x14ac:dyDescent="0.2">
      <c r="A82" s="29">
        <v>81</v>
      </c>
      <c r="B82" s="72" t="s">
        <v>625</v>
      </c>
      <c r="C82" s="42" t="s">
        <v>138</v>
      </c>
      <c r="D82" s="64" t="s">
        <v>611</v>
      </c>
      <c r="E82" s="64" t="s">
        <v>1774</v>
      </c>
      <c r="F82" s="64" t="s">
        <v>1787</v>
      </c>
      <c r="G82" s="64" t="s">
        <v>612</v>
      </c>
      <c r="H82" s="87" t="s">
        <v>613</v>
      </c>
      <c r="I82" s="17" t="s">
        <v>521</v>
      </c>
      <c r="J82" s="17" t="s">
        <v>614</v>
      </c>
      <c r="K82" s="17" t="s">
        <v>590</v>
      </c>
      <c r="L82" s="17"/>
      <c r="M82" s="17"/>
      <c r="N82" s="17"/>
      <c r="O82" s="64" t="s">
        <v>615</v>
      </c>
      <c r="P82" s="17" t="s">
        <v>42</v>
      </c>
      <c r="Q82" s="17"/>
      <c r="R82" s="17"/>
      <c r="S82" s="17" t="s">
        <v>42</v>
      </c>
      <c r="T82" s="17"/>
      <c r="U82" s="17" t="s">
        <v>616</v>
      </c>
      <c r="V82" s="17"/>
      <c r="W82" s="18"/>
      <c r="X82" s="17"/>
      <c r="Y82" s="17"/>
      <c r="Z82" s="17"/>
      <c r="AA82" s="17" t="s">
        <v>617</v>
      </c>
      <c r="AB82" s="17" t="s">
        <v>593</v>
      </c>
      <c r="AC82" s="17" t="s">
        <v>618</v>
      </c>
      <c r="AD82" s="17" t="s">
        <v>619</v>
      </c>
      <c r="AE82" s="17" t="s">
        <v>620</v>
      </c>
      <c r="AF82" s="17" t="s">
        <v>595</v>
      </c>
      <c r="AG82" s="17" t="s">
        <v>621</v>
      </c>
      <c r="AH82" s="17"/>
      <c r="AI82" s="17"/>
      <c r="AJ82" s="19"/>
    </row>
    <row r="83" spans="1:36" ht="75.599999999999994" customHeight="1" x14ac:dyDescent="0.2">
      <c r="A83" s="29">
        <v>82</v>
      </c>
      <c r="B83" s="72" t="s">
        <v>190</v>
      </c>
      <c r="C83" s="42" t="s">
        <v>138</v>
      </c>
      <c r="D83" s="64" t="s">
        <v>1669</v>
      </c>
      <c r="E83" s="64" t="s">
        <v>191</v>
      </c>
      <c r="F83" s="64" t="s">
        <v>192</v>
      </c>
      <c r="G83" s="64" t="s">
        <v>193</v>
      </c>
      <c r="H83" s="87" t="s">
        <v>399</v>
      </c>
      <c r="I83" s="17" t="s">
        <v>40</v>
      </c>
      <c r="J83" s="17" t="s">
        <v>1625</v>
      </c>
      <c r="K83" s="17" t="s">
        <v>1127</v>
      </c>
      <c r="L83" s="17"/>
      <c r="M83" s="17"/>
      <c r="N83" s="17"/>
      <c r="O83" s="64" t="s">
        <v>1670</v>
      </c>
      <c r="P83" s="17" t="s">
        <v>41</v>
      </c>
      <c r="Q83" s="17"/>
      <c r="R83" s="17"/>
      <c r="S83" s="17" t="s">
        <v>42</v>
      </c>
      <c r="T83" s="17"/>
      <c r="U83" s="17" t="s">
        <v>406</v>
      </c>
      <c r="V83" s="17"/>
      <c r="W83" s="17"/>
      <c r="X83" s="17"/>
      <c r="Y83" s="17"/>
      <c r="Z83" s="17"/>
      <c r="AA83" s="17" t="s">
        <v>1130</v>
      </c>
      <c r="AB83" s="17" t="s">
        <v>1131</v>
      </c>
      <c r="AC83" s="17" t="s">
        <v>408</v>
      </c>
      <c r="AD83" s="17" t="s">
        <v>1132</v>
      </c>
      <c r="AE83" s="17" t="s">
        <v>1133</v>
      </c>
      <c r="AF83" s="17" t="s">
        <v>1671</v>
      </c>
      <c r="AG83" s="17" t="s">
        <v>1672</v>
      </c>
      <c r="AH83" s="52"/>
      <c r="AI83" s="17" t="s">
        <v>1673</v>
      </c>
      <c r="AJ83" s="19" t="s">
        <v>1674</v>
      </c>
    </row>
    <row r="84" spans="1:36" ht="75.599999999999994" customHeight="1" x14ac:dyDescent="0.2">
      <c r="A84" s="29">
        <v>83</v>
      </c>
      <c r="B84" s="73" t="s">
        <v>580</v>
      </c>
      <c r="C84" s="43" t="s">
        <v>138</v>
      </c>
      <c r="D84" s="65" t="s">
        <v>132</v>
      </c>
      <c r="E84" s="65" t="s">
        <v>1775</v>
      </c>
      <c r="F84" s="65" t="s">
        <v>1788</v>
      </c>
      <c r="G84" s="65" t="s">
        <v>133</v>
      </c>
      <c r="H84" s="88" t="s">
        <v>1752</v>
      </c>
      <c r="I84" s="20" t="s">
        <v>127</v>
      </c>
      <c r="J84" s="20" t="s">
        <v>134</v>
      </c>
      <c r="K84" s="20" t="s">
        <v>1675</v>
      </c>
      <c r="L84" s="20" t="s">
        <v>1676</v>
      </c>
      <c r="M84" s="20"/>
      <c r="N84" s="20"/>
      <c r="O84" s="65" t="s">
        <v>135</v>
      </c>
      <c r="P84" s="20" t="s">
        <v>42</v>
      </c>
      <c r="Q84" s="20"/>
      <c r="R84" s="20"/>
      <c r="S84" s="20" t="s">
        <v>42</v>
      </c>
      <c r="T84" s="20"/>
      <c r="U84" s="20" t="s">
        <v>1677</v>
      </c>
      <c r="V84" s="20"/>
      <c r="W84" s="20"/>
      <c r="X84" s="20"/>
      <c r="Y84" s="20"/>
      <c r="Z84" s="20"/>
      <c r="AA84" s="20" t="s">
        <v>136</v>
      </c>
      <c r="AB84" s="20" t="s">
        <v>137</v>
      </c>
      <c r="AC84" s="20" t="s">
        <v>1154</v>
      </c>
      <c r="AD84" s="20" t="s">
        <v>1155</v>
      </c>
      <c r="AE84" s="20" t="s">
        <v>1678</v>
      </c>
      <c r="AF84" s="20" t="s">
        <v>697</v>
      </c>
      <c r="AG84" s="20" t="s">
        <v>1157</v>
      </c>
      <c r="AH84" s="20"/>
      <c r="AI84" s="20"/>
      <c r="AJ84" s="21"/>
    </row>
    <row r="85" spans="1:36" ht="75.599999999999994" customHeight="1" x14ac:dyDescent="0.2">
      <c r="A85" s="29">
        <v>84</v>
      </c>
      <c r="B85" s="73" t="s">
        <v>288</v>
      </c>
      <c r="C85" s="43" t="s">
        <v>138</v>
      </c>
      <c r="D85" s="65" t="s">
        <v>289</v>
      </c>
      <c r="E85" s="65" t="s">
        <v>290</v>
      </c>
      <c r="F85" s="65" t="s">
        <v>291</v>
      </c>
      <c r="G85" s="65" t="s">
        <v>229</v>
      </c>
      <c r="H85" s="88" t="s">
        <v>292</v>
      </c>
      <c r="I85" s="20" t="s">
        <v>371</v>
      </c>
      <c r="J85" s="20" t="s">
        <v>1479</v>
      </c>
      <c r="K85" s="20" t="s">
        <v>293</v>
      </c>
      <c r="L85" s="20"/>
      <c r="M85" s="20"/>
      <c r="N85" s="20"/>
      <c r="O85" s="65" t="s">
        <v>826</v>
      </c>
      <c r="P85" s="20" t="s">
        <v>42</v>
      </c>
      <c r="Q85" s="20"/>
      <c r="R85" s="20"/>
      <c r="S85" s="20" t="s">
        <v>41</v>
      </c>
      <c r="T85" s="20" t="s">
        <v>294</v>
      </c>
      <c r="U85" s="20" t="s">
        <v>230</v>
      </c>
      <c r="V85" s="20"/>
      <c r="W85" s="20"/>
      <c r="X85" s="20" t="s">
        <v>1679</v>
      </c>
      <c r="Y85" s="20" t="s">
        <v>831</v>
      </c>
      <c r="Z85" s="20"/>
      <c r="AA85" s="20" t="s">
        <v>231</v>
      </c>
      <c r="AB85" s="20" t="s">
        <v>232</v>
      </c>
      <c r="AC85" s="20" t="s">
        <v>1680</v>
      </c>
      <c r="AD85" s="20" t="s">
        <v>234</v>
      </c>
      <c r="AE85" s="20" t="s">
        <v>1681</v>
      </c>
      <c r="AF85" s="20" t="s">
        <v>1682</v>
      </c>
      <c r="AG85" s="20"/>
      <c r="AH85" s="20" t="s">
        <v>1683</v>
      </c>
      <c r="AI85" s="53" t="s">
        <v>1684</v>
      </c>
      <c r="AJ85" s="21" t="s">
        <v>1685</v>
      </c>
    </row>
    <row r="86" spans="1:36" ht="75.599999999999994" customHeight="1" x14ac:dyDescent="0.2">
      <c r="A86" s="29">
        <v>85</v>
      </c>
      <c r="B86" s="73" t="s">
        <v>98</v>
      </c>
      <c r="C86" s="43" t="s">
        <v>138</v>
      </c>
      <c r="D86" s="65" t="s">
        <v>139</v>
      </c>
      <c r="E86" s="65" t="s">
        <v>100</v>
      </c>
      <c r="F86" s="65" t="s">
        <v>140</v>
      </c>
      <c r="G86" s="65" t="s">
        <v>102</v>
      </c>
      <c r="H86" s="88" t="s">
        <v>103</v>
      </c>
      <c r="I86" s="20" t="s">
        <v>55</v>
      </c>
      <c r="J86" s="20" t="s">
        <v>141</v>
      </c>
      <c r="K86" s="20" t="s">
        <v>142</v>
      </c>
      <c r="L86" s="20"/>
      <c r="M86" s="20"/>
      <c r="N86" s="20"/>
      <c r="O86" s="65" t="s">
        <v>143</v>
      </c>
      <c r="P86" s="20" t="s">
        <v>42</v>
      </c>
      <c r="Q86" s="20"/>
      <c r="R86" s="20"/>
      <c r="S86" s="20" t="s">
        <v>41</v>
      </c>
      <c r="T86" s="20" t="s">
        <v>144</v>
      </c>
      <c r="U86" s="20" t="s">
        <v>145</v>
      </c>
      <c r="V86" s="20"/>
      <c r="W86" s="20"/>
      <c r="X86" s="20"/>
      <c r="Y86" s="20"/>
      <c r="Z86" s="20"/>
      <c r="AA86" s="20"/>
      <c r="AB86" s="20"/>
      <c r="AC86" s="20" t="s">
        <v>146</v>
      </c>
      <c r="AD86" s="20"/>
      <c r="AE86" s="20" t="s">
        <v>108</v>
      </c>
      <c r="AF86" s="20" t="s">
        <v>147</v>
      </c>
      <c r="AG86" s="20" t="s">
        <v>148</v>
      </c>
      <c r="AH86" s="20" t="s">
        <v>149</v>
      </c>
      <c r="AI86" s="20"/>
      <c r="AJ86" s="21"/>
    </row>
    <row r="87" spans="1:36" ht="75.599999999999994" customHeight="1" x14ac:dyDescent="0.2">
      <c r="A87" s="29">
        <v>86</v>
      </c>
      <c r="B87" s="73" t="s">
        <v>183</v>
      </c>
      <c r="C87" s="43" t="s">
        <v>138</v>
      </c>
      <c r="D87" s="65" t="s">
        <v>184</v>
      </c>
      <c r="E87" s="65" t="s">
        <v>185</v>
      </c>
      <c r="F87" s="65" t="s">
        <v>186</v>
      </c>
      <c r="G87" s="65" t="s">
        <v>187</v>
      </c>
      <c r="H87" s="88" t="s">
        <v>1639</v>
      </c>
      <c r="I87" s="20" t="s">
        <v>40</v>
      </c>
      <c r="J87" s="20" t="s">
        <v>1686</v>
      </c>
      <c r="K87" s="20" t="s">
        <v>1687</v>
      </c>
      <c r="L87" s="20"/>
      <c r="M87" s="20"/>
      <c r="N87" s="20"/>
      <c r="O87" s="65" t="s">
        <v>1688</v>
      </c>
      <c r="P87" s="20" t="s">
        <v>42</v>
      </c>
      <c r="Q87" s="20"/>
      <c r="R87" s="20"/>
      <c r="S87" s="20" t="s">
        <v>42</v>
      </c>
      <c r="T87" s="20"/>
      <c r="U87" s="20" t="s">
        <v>1689</v>
      </c>
      <c r="V87" s="20"/>
      <c r="W87" s="20"/>
      <c r="X87" s="20"/>
      <c r="Y87" s="20"/>
      <c r="Z87" s="20"/>
      <c r="AA87" s="20"/>
      <c r="AB87" s="20"/>
      <c r="AC87" s="20" t="s">
        <v>1690</v>
      </c>
      <c r="AD87" s="20"/>
      <c r="AE87" s="20" t="s">
        <v>189</v>
      </c>
      <c r="AF87" s="20" t="s">
        <v>1691</v>
      </c>
      <c r="AG87" s="20" t="s">
        <v>1692</v>
      </c>
      <c r="AH87" s="20" t="s">
        <v>1693</v>
      </c>
      <c r="AI87" s="53" t="s">
        <v>1694</v>
      </c>
      <c r="AJ87" s="44" t="s">
        <v>1695</v>
      </c>
    </row>
    <row r="88" spans="1:36" ht="75.599999999999994" customHeight="1" x14ac:dyDescent="0.2">
      <c r="A88" s="29">
        <v>87</v>
      </c>
      <c r="B88" s="73" t="s">
        <v>194</v>
      </c>
      <c r="C88" s="43" t="s">
        <v>138</v>
      </c>
      <c r="D88" s="65" t="s">
        <v>199</v>
      </c>
      <c r="E88" s="65" t="s">
        <v>195</v>
      </c>
      <c r="F88" s="65" t="s">
        <v>196</v>
      </c>
      <c r="G88" s="65" t="s">
        <v>197</v>
      </c>
      <c r="H88" s="88" t="s">
        <v>85</v>
      </c>
      <c r="I88" s="20" t="s">
        <v>40</v>
      </c>
      <c r="J88" s="20" t="s">
        <v>1696</v>
      </c>
      <c r="K88" s="20" t="s">
        <v>1697</v>
      </c>
      <c r="L88" s="20" t="s">
        <v>1698</v>
      </c>
      <c r="M88" s="20"/>
      <c r="N88" s="20"/>
      <c r="O88" s="65" t="s">
        <v>1699</v>
      </c>
      <c r="P88" s="20" t="s">
        <v>42</v>
      </c>
      <c r="Q88" s="20"/>
      <c r="R88" s="20"/>
      <c r="S88" s="20" t="s">
        <v>42</v>
      </c>
      <c r="T88" s="20"/>
      <c r="U88" s="20"/>
      <c r="V88" s="20"/>
      <c r="W88" s="20"/>
      <c r="X88" s="20"/>
      <c r="Y88" s="20"/>
      <c r="Z88" s="20"/>
      <c r="AA88" s="20" t="s">
        <v>1700</v>
      </c>
      <c r="AB88" s="20" t="s">
        <v>137</v>
      </c>
      <c r="AC88" s="20" t="s">
        <v>1701</v>
      </c>
      <c r="AD88" s="20" t="s">
        <v>1702</v>
      </c>
      <c r="AE88" s="20" t="s">
        <v>1703</v>
      </c>
      <c r="AF88" s="20" t="s">
        <v>1704</v>
      </c>
      <c r="AG88" s="20" t="s">
        <v>1705</v>
      </c>
      <c r="AH88" s="51" t="s">
        <v>1706</v>
      </c>
      <c r="AI88" s="51" t="s">
        <v>1707</v>
      </c>
      <c r="AJ88" s="21" t="s">
        <v>1708</v>
      </c>
    </row>
    <row r="89" spans="1:36" ht="75.599999999999994" customHeight="1" x14ac:dyDescent="0.2">
      <c r="A89" s="29">
        <v>88</v>
      </c>
      <c r="B89" s="73" t="s">
        <v>250</v>
      </c>
      <c r="C89" s="43" t="s">
        <v>138</v>
      </c>
      <c r="D89" s="65" t="s">
        <v>1709</v>
      </c>
      <c r="E89" s="65" t="s">
        <v>251</v>
      </c>
      <c r="F89" s="65" t="s">
        <v>1781</v>
      </c>
      <c r="G89" s="65" t="s">
        <v>229</v>
      </c>
      <c r="H89" s="88" t="s">
        <v>292</v>
      </c>
      <c r="I89" s="20" t="s">
        <v>371</v>
      </c>
      <c r="J89" s="20" t="s">
        <v>188</v>
      </c>
      <c r="K89" s="20" t="s">
        <v>265</v>
      </c>
      <c r="L89" s="20" t="s">
        <v>265</v>
      </c>
      <c r="M89" s="20" t="s">
        <v>265</v>
      </c>
      <c r="N89" s="20" t="s">
        <v>265</v>
      </c>
      <c r="O89" s="65" t="s">
        <v>1710</v>
      </c>
      <c r="P89" s="20" t="s">
        <v>42</v>
      </c>
      <c r="Q89" s="20"/>
      <c r="R89" s="20"/>
      <c r="S89" s="20" t="s">
        <v>41</v>
      </c>
      <c r="T89" s="20" t="s">
        <v>1481</v>
      </c>
      <c r="U89" s="20" t="s">
        <v>266</v>
      </c>
      <c r="V89" s="20"/>
      <c r="W89" s="20"/>
      <c r="X89" s="20"/>
      <c r="Y89" s="20" t="s">
        <v>831</v>
      </c>
      <c r="Z89" s="20"/>
      <c r="AA89" s="20"/>
      <c r="AB89" s="20" t="s">
        <v>1482</v>
      </c>
      <c r="AC89" s="20" t="s">
        <v>1483</v>
      </c>
      <c r="AD89" s="20"/>
      <c r="AE89" s="20" t="s">
        <v>1484</v>
      </c>
      <c r="AF89" s="20" t="s">
        <v>1711</v>
      </c>
      <c r="AG89" s="20"/>
      <c r="AH89" s="20" t="s">
        <v>1683</v>
      </c>
      <c r="AI89" s="108" t="s">
        <v>1684</v>
      </c>
      <c r="AJ89" s="103" t="s">
        <v>1805</v>
      </c>
    </row>
    <row r="90" spans="1:36" ht="75.599999999999994" customHeight="1" x14ac:dyDescent="0.2">
      <c r="A90" s="29">
        <v>89</v>
      </c>
      <c r="B90" s="74" t="s">
        <v>295</v>
      </c>
      <c r="C90" s="45" t="s">
        <v>151</v>
      </c>
      <c r="D90" s="66" t="s">
        <v>637</v>
      </c>
      <c r="E90" s="66" t="s">
        <v>290</v>
      </c>
      <c r="F90" s="66" t="s">
        <v>291</v>
      </c>
      <c r="G90" s="66" t="s">
        <v>229</v>
      </c>
      <c r="H90" s="89" t="s">
        <v>292</v>
      </c>
      <c r="I90" s="22" t="s">
        <v>40</v>
      </c>
      <c r="J90" s="22" t="s">
        <v>1650</v>
      </c>
      <c r="K90" s="22"/>
      <c r="L90" s="22"/>
      <c r="M90" s="22"/>
      <c r="N90" s="22"/>
      <c r="O90" s="66"/>
      <c r="P90" s="22"/>
      <c r="Q90" s="22"/>
      <c r="R90" s="22"/>
      <c r="S90" s="22"/>
      <c r="T90" s="22"/>
      <c r="U90" s="22"/>
      <c r="V90" s="22"/>
      <c r="W90" s="22"/>
      <c r="X90" s="22"/>
      <c r="Y90" s="22"/>
      <c r="Z90" s="22"/>
      <c r="AA90" s="22"/>
      <c r="AB90" s="22"/>
      <c r="AC90" s="22"/>
      <c r="AD90" s="22"/>
      <c r="AE90" s="22"/>
      <c r="AF90" s="22"/>
      <c r="AG90" s="22"/>
      <c r="AH90" s="22"/>
      <c r="AI90" s="107" t="s">
        <v>1651</v>
      </c>
      <c r="AJ90" s="104" t="s">
        <v>1652</v>
      </c>
    </row>
    <row r="91" spans="1:36" ht="75.599999999999994" customHeight="1" x14ac:dyDescent="0.2">
      <c r="A91" s="29">
        <v>90</v>
      </c>
      <c r="B91" s="75" t="s">
        <v>397</v>
      </c>
      <c r="C91" s="46" t="s">
        <v>151</v>
      </c>
      <c r="D91" s="67" t="s">
        <v>398</v>
      </c>
      <c r="E91" s="67" t="s">
        <v>191</v>
      </c>
      <c r="F91" s="67" t="s">
        <v>192</v>
      </c>
      <c r="G91" s="67" t="s">
        <v>193</v>
      </c>
      <c r="H91" s="90" t="s">
        <v>399</v>
      </c>
      <c r="I91" s="23" t="s">
        <v>400</v>
      </c>
      <c r="J91" s="23" t="s">
        <v>287</v>
      </c>
      <c r="K91" s="23"/>
      <c r="L91" s="23"/>
      <c r="M91" s="23"/>
      <c r="N91" s="23"/>
      <c r="O91" s="67"/>
      <c r="P91" s="23"/>
      <c r="Q91" s="23"/>
      <c r="R91" s="23"/>
      <c r="S91" s="23"/>
      <c r="T91" s="23"/>
      <c r="U91" s="23"/>
      <c r="V91" s="23"/>
      <c r="W91" s="23"/>
      <c r="X91" s="23"/>
      <c r="Y91" s="23"/>
      <c r="Z91" s="23"/>
      <c r="AA91" s="23"/>
      <c r="AB91" s="23"/>
      <c r="AC91" s="23"/>
      <c r="AD91" s="23"/>
      <c r="AE91" s="23"/>
      <c r="AF91" s="23"/>
      <c r="AG91" s="23"/>
      <c r="AH91" s="23"/>
      <c r="AI91" s="106" t="s">
        <v>1653</v>
      </c>
      <c r="AJ91" s="47" t="s">
        <v>1654</v>
      </c>
    </row>
    <row r="92" spans="1:36" ht="75.599999999999994" customHeight="1" x14ac:dyDescent="0.2">
      <c r="A92" s="29">
        <v>91</v>
      </c>
      <c r="B92" s="75" t="s">
        <v>499</v>
      </c>
      <c r="C92" s="46" t="s">
        <v>151</v>
      </c>
      <c r="D92" s="67" t="s">
        <v>184</v>
      </c>
      <c r="E92" s="67" t="s">
        <v>500</v>
      </c>
      <c r="F92" s="67" t="s">
        <v>501</v>
      </c>
      <c r="G92" s="67" t="s">
        <v>502</v>
      </c>
      <c r="H92" s="90" t="s">
        <v>503</v>
      </c>
      <c r="I92" s="23" t="s">
        <v>168</v>
      </c>
      <c r="J92" s="23" t="s">
        <v>1655</v>
      </c>
      <c r="K92" s="23"/>
      <c r="L92" s="23"/>
      <c r="M92" s="23"/>
      <c r="N92" s="23"/>
      <c r="O92" s="67"/>
      <c r="P92" s="23"/>
      <c r="Q92" s="23"/>
      <c r="R92" s="23"/>
      <c r="S92" s="23"/>
      <c r="T92" s="23"/>
      <c r="U92" s="23"/>
      <c r="V92" s="23"/>
      <c r="W92" s="25"/>
      <c r="X92" s="23"/>
      <c r="Y92" s="23"/>
      <c r="Z92" s="23"/>
      <c r="AA92" s="23"/>
      <c r="AB92" s="23"/>
      <c r="AC92" s="23"/>
      <c r="AD92" s="23"/>
      <c r="AE92" s="23"/>
      <c r="AF92" s="23"/>
      <c r="AG92" s="23"/>
      <c r="AH92" s="23"/>
      <c r="AI92" s="105" t="s">
        <v>1656</v>
      </c>
      <c r="AJ92" s="24" t="s">
        <v>1657</v>
      </c>
    </row>
    <row r="93" spans="1:36" ht="75.599999999999994" customHeight="1" x14ac:dyDescent="0.2">
      <c r="A93" s="29">
        <v>92</v>
      </c>
      <c r="B93" s="74" t="s">
        <v>194</v>
      </c>
      <c r="C93" s="45" t="s">
        <v>151</v>
      </c>
      <c r="D93" s="66" t="s">
        <v>199</v>
      </c>
      <c r="E93" s="66" t="s">
        <v>195</v>
      </c>
      <c r="F93" s="66" t="s">
        <v>196</v>
      </c>
      <c r="G93" s="66" t="s">
        <v>197</v>
      </c>
      <c r="H93" s="89" t="s">
        <v>85</v>
      </c>
      <c r="I93" s="22" t="s">
        <v>55</v>
      </c>
      <c r="J93" s="22" t="s">
        <v>1658</v>
      </c>
      <c r="K93" s="22" t="s">
        <v>1659</v>
      </c>
      <c r="L93" s="22" t="s">
        <v>1660</v>
      </c>
      <c r="M93" s="22"/>
      <c r="N93" s="22"/>
      <c r="O93" s="66" t="s">
        <v>1661</v>
      </c>
      <c r="P93" s="22" t="s">
        <v>42</v>
      </c>
      <c r="Q93" s="22"/>
      <c r="R93" s="22"/>
      <c r="S93" s="22" t="s">
        <v>42</v>
      </c>
      <c r="T93" s="22"/>
      <c r="U93" s="22"/>
      <c r="V93" s="22"/>
      <c r="W93" s="22"/>
      <c r="X93" s="22"/>
      <c r="Y93" s="22"/>
      <c r="Z93" s="22"/>
      <c r="AA93" s="22" t="s">
        <v>87</v>
      </c>
      <c r="AB93" s="22" t="s">
        <v>137</v>
      </c>
      <c r="AC93" s="22" t="s">
        <v>1662</v>
      </c>
      <c r="AD93" s="22" t="s">
        <v>87</v>
      </c>
      <c r="AE93" s="22" t="s">
        <v>1663</v>
      </c>
      <c r="AF93" s="22" t="s">
        <v>1664</v>
      </c>
      <c r="AG93" s="22" t="s">
        <v>1665</v>
      </c>
      <c r="AH93" s="22" t="s">
        <v>1666</v>
      </c>
      <c r="AI93" s="22" t="s">
        <v>1667</v>
      </c>
      <c r="AJ93" s="104" t="s">
        <v>1668</v>
      </c>
    </row>
    <row r="94" spans="1:36" ht="75.599999999999994" customHeight="1" x14ac:dyDescent="0.2">
      <c r="A94" s="29">
        <v>93</v>
      </c>
      <c r="B94" s="76" t="s">
        <v>150</v>
      </c>
      <c r="C94" s="48" t="s">
        <v>151</v>
      </c>
      <c r="D94" s="68" t="s">
        <v>99</v>
      </c>
      <c r="E94" s="68" t="s">
        <v>100</v>
      </c>
      <c r="F94" s="68" t="s">
        <v>101</v>
      </c>
      <c r="G94" s="68" t="s">
        <v>152</v>
      </c>
      <c r="H94" s="91" t="s">
        <v>103</v>
      </c>
      <c r="I94" s="26" t="s">
        <v>40</v>
      </c>
      <c r="J94" s="26" t="s">
        <v>153</v>
      </c>
      <c r="K94" s="26" t="s">
        <v>154</v>
      </c>
      <c r="L94" s="26"/>
      <c r="M94" s="26"/>
      <c r="N94" s="26"/>
      <c r="O94" s="68" t="s">
        <v>155</v>
      </c>
      <c r="P94" s="26"/>
      <c r="Q94" s="26"/>
      <c r="R94" s="26"/>
      <c r="S94" s="26"/>
      <c r="T94" s="26"/>
      <c r="U94" s="26" t="s">
        <v>106</v>
      </c>
      <c r="V94" s="26"/>
      <c r="W94" s="26"/>
      <c r="X94" s="26"/>
      <c r="Y94" s="26"/>
      <c r="Z94" s="26"/>
      <c r="AA94" s="26"/>
      <c r="AB94" s="26"/>
      <c r="AC94" s="26" t="s">
        <v>156</v>
      </c>
      <c r="AD94" s="26"/>
      <c r="AE94" s="26" t="s">
        <v>157</v>
      </c>
      <c r="AF94" s="26" t="s">
        <v>158</v>
      </c>
      <c r="AG94" s="26" t="s">
        <v>159</v>
      </c>
      <c r="AH94" s="26"/>
      <c r="AI94" s="26" t="s">
        <v>160</v>
      </c>
      <c r="AJ94" s="27" t="s">
        <v>161</v>
      </c>
    </row>
    <row r="95" spans="1:36" ht="75.599999999999994" customHeight="1" x14ac:dyDescent="0.2">
      <c r="A95" s="29">
        <v>94</v>
      </c>
      <c r="B95" s="92" t="s">
        <v>326</v>
      </c>
      <c r="C95" s="93" t="s">
        <v>1607</v>
      </c>
      <c r="D95" s="94" t="s">
        <v>809</v>
      </c>
      <c r="E95" s="94" t="s">
        <v>1608</v>
      </c>
      <c r="F95" s="94" t="s">
        <v>328</v>
      </c>
      <c r="G95" s="94" t="s">
        <v>1609</v>
      </c>
      <c r="H95" s="95" t="s">
        <v>330</v>
      </c>
      <c r="I95" s="96" t="s">
        <v>371</v>
      </c>
      <c r="J95" s="96" t="s">
        <v>287</v>
      </c>
      <c r="K95" s="96"/>
      <c r="L95" s="96"/>
      <c r="M95" s="96"/>
      <c r="N95" s="96"/>
      <c r="O95" s="94"/>
      <c r="P95" s="96"/>
      <c r="Q95" s="96"/>
      <c r="R95" s="96"/>
      <c r="S95" s="96"/>
      <c r="T95" s="96"/>
      <c r="U95" s="96"/>
      <c r="V95" s="96"/>
      <c r="W95" s="96"/>
      <c r="X95" s="96"/>
      <c r="Y95" s="96"/>
      <c r="Z95" s="96"/>
      <c r="AA95" s="96"/>
      <c r="AB95" s="96"/>
      <c r="AC95" s="96"/>
      <c r="AD95" s="96"/>
      <c r="AE95" s="96"/>
      <c r="AF95" s="96"/>
      <c r="AG95" s="96"/>
      <c r="AH95" s="96"/>
      <c r="AI95" s="109" t="s">
        <v>1806</v>
      </c>
      <c r="AJ95" s="110" t="s">
        <v>1610</v>
      </c>
    </row>
    <row r="96" spans="1:36" ht="75.599999999999994" customHeight="1" x14ac:dyDescent="0.2">
      <c r="A96" s="29">
        <v>95</v>
      </c>
      <c r="B96" s="92" t="s">
        <v>1599</v>
      </c>
      <c r="C96" s="93" t="s">
        <v>1607</v>
      </c>
      <c r="D96" s="94" t="s">
        <v>1611</v>
      </c>
      <c r="E96" s="94" t="s">
        <v>191</v>
      </c>
      <c r="F96" s="94" t="s">
        <v>192</v>
      </c>
      <c r="G96" s="94" t="s">
        <v>193</v>
      </c>
      <c r="H96" s="95" t="s">
        <v>399</v>
      </c>
      <c r="I96" s="96"/>
      <c r="J96" s="96"/>
      <c r="K96" s="96"/>
      <c r="L96" s="96"/>
      <c r="M96" s="96"/>
      <c r="N96" s="96"/>
      <c r="O96" s="94"/>
      <c r="P96" s="96"/>
      <c r="Q96" s="96"/>
      <c r="R96" s="96"/>
      <c r="S96" s="96"/>
      <c r="T96" s="96"/>
      <c r="U96" s="96"/>
      <c r="V96" s="96"/>
      <c r="W96" s="96"/>
      <c r="X96" s="96"/>
      <c r="Y96" s="96"/>
      <c r="Z96" s="96"/>
      <c r="AA96" s="96"/>
      <c r="AB96" s="96"/>
      <c r="AC96" s="96"/>
      <c r="AD96" s="96"/>
      <c r="AE96" s="96"/>
      <c r="AF96" s="96"/>
      <c r="AG96" s="96"/>
      <c r="AH96" s="96"/>
      <c r="AI96" s="109" t="s">
        <v>1612</v>
      </c>
      <c r="AJ96" s="110" t="s">
        <v>1613</v>
      </c>
    </row>
    <row r="97" spans="1:36" ht="75.599999999999994" customHeight="1" x14ac:dyDescent="0.2">
      <c r="A97" s="29">
        <v>96</v>
      </c>
      <c r="B97" s="92" t="s">
        <v>33</v>
      </c>
      <c r="C97" s="93" t="s">
        <v>1607</v>
      </c>
      <c r="D97" s="94" t="s">
        <v>1614</v>
      </c>
      <c r="E97" s="94" t="s">
        <v>36</v>
      </c>
      <c r="F97" s="94" t="s">
        <v>37</v>
      </c>
      <c r="G97" s="94" t="s">
        <v>1615</v>
      </c>
      <c r="H97" s="95" t="s">
        <v>39</v>
      </c>
      <c r="I97" s="96" t="s">
        <v>40</v>
      </c>
      <c r="J97" s="96"/>
      <c r="K97" s="96" t="s">
        <v>1616</v>
      </c>
      <c r="L97" s="96"/>
      <c r="M97" s="96"/>
      <c r="N97" s="96"/>
      <c r="O97" s="94" t="s">
        <v>1617</v>
      </c>
      <c r="P97" s="96"/>
      <c r="Q97" s="96"/>
      <c r="R97" s="96"/>
      <c r="S97" s="96"/>
      <c r="T97" s="96"/>
      <c r="U97" s="96" t="s">
        <v>1196</v>
      </c>
      <c r="V97" s="96"/>
      <c r="W97" s="96"/>
      <c r="X97" s="96"/>
      <c r="Y97" s="96"/>
      <c r="Z97" s="96"/>
      <c r="AA97" s="96" t="s">
        <v>1199</v>
      </c>
      <c r="AB97" s="96" t="s">
        <v>43</v>
      </c>
      <c r="AC97" s="96" t="s">
        <v>1200</v>
      </c>
      <c r="AD97" s="96" t="s">
        <v>765</v>
      </c>
      <c r="AE97" s="96" t="s">
        <v>1618</v>
      </c>
      <c r="AF97" s="96"/>
      <c r="AG97" s="96"/>
      <c r="AH97" s="96" t="s">
        <v>1619</v>
      </c>
      <c r="AI97" s="96" t="s">
        <v>1620</v>
      </c>
      <c r="AJ97" s="97"/>
    </row>
    <row r="98" spans="1:36" ht="75.599999999999994" customHeight="1" x14ac:dyDescent="0.2">
      <c r="A98" s="29">
        <v>97</v>
      </c>
      <c r="B98" s="92" t="s">
        <v>1600</v>
      </c>
      <c r="C98" s="93" t="s">
        <v>1607</v>
      </c>
      <c r="D98" s="94" t="s">
        <v>163</v>
      </c>
      <c r="E98" s="94" t="s">
        <v>164</v>
      </c>
      <c r="F98" s="94" t="s">
        <v>165</v>
      </c>
      <c r="G98" s="94" t="s">
        <v>166</v>
      </c>
      <c r="H98" s="95" t="s">
        <v>167</v>
      </c>
      <c r="I98" s="96" t="s">
        <v>364</v>
      </c>
      <c r="J98" s="96" t="s">
        <v>1019</v>
      </c>
      <c r="K98" s="96"/>
      <c r="L98" s="96"/>
      <c r="M98" s="96"/>
      <c r="N98" s="96"/>
      <c r="O98" s="94"/>
      <c r="P98" s="96"/>
      <c r="Q98" s="96"/>
      <c r="R98" s="96"/>
      <c r="S98" s="96"/>
      <c r="T98" s="96"/>
      <c r="U98" s="96"/>
      <c r="V98" s="96"/>
      <c r="W98" s="96"/>
      <c r="X98" s="96"/>
      <c r="Y98" s="96"/>
      <c r="Z98" s="96"/>
      <c r="AA98" s="96"/>
      <c r="AB98" s="96"/>
      <c r="AC98" s="96"/>
      <c r="AD98" s="96"/>
      <c r="AE98" s="96"/>
      <c r="AF98" s="96"/>
      <c r="AG98" s="96"/>
      <c r="AH98" s="96"/>
      <c r="AI98" s="96" t="s">
        <v>1621</v>
      </c>
      <c r="AJ98" s="97" t="s">
        <v>1622</v>
      </c>
    </row>
    <row r="99" spans="1:36" ht="75.599999999999994" customHeight="1" x14ac:dyDescent="0.2">
      <c r="A99" s="29">
        <v>98</v>
      </c>
      <c r="B99" s="92" t="s">
        <v>1601</v>
      </c>
      <c r="C99" s="93" t="s">
        <v>1607</v>
      </c>
      <c r="D99" s="94" t="s">
        <v>1623</v>
      </c>
      <c r="E99" s="94" t="s">
        <v>1624</v>
      </c>
      <c r="F99" s="94" t="s">
        <v>1781</v>
      </c>
      <c r="G99" s="94" t="s">
        <v>229</v>
      </c>
      <c r="H99" s="95" t="s">
        <v>292</v>
      </c>
      <c r="I99" s="96" t="s">
        <v>371</v>
      </c>
      <c r="J99" s="96" t="s">
        <v>1625</v>
      </c>
      <c r="K99" s="96"/>
      <c r="L99" s="96"/>
      <c r="M99" s="96"/>
      <c r="N99" s="96"/>
      <c r="O99" s="94"/>
      <c r="P99" s="96"/>
      <c r="Q99" s="96"/>
      <c r="R99" s="96"/>
      <c r="S99" s="96"/>
      <c r="T99" s="96"/>
      <c r="U99" s="96"/>
      <c r="V99" s="96"/>
      <c r="W99" s="96"/>
      <c r="X99" s="96"/>
      <c r="Y99" s="96"/>
      <c r="Z99" s="96"/>
      <c r="AA99" s="96"/>
      <c r="AB99" s="96"/>
      <c r="AC99" s="96"/>
      <c r="AD99" s="96"/>
      <c r="AE99" s="96"/>
      <c r="AF99" s="96"/>
      <c r="AG99" s="96"/>
      <c r="AH99" s="96"/>
      <c r="AI99" s="109" t="s">
        <v>1626</v>
      </c>
      <c r="AJ99" s="110" t="s">
        <v>1627</v>
      </c>
    </row>
    <row r="100" spans="1:36" ht="75.599999999999994" customHeight="1" x14ac:dyDescent="0.2">
      <c r="A100" s="29">
        <v>99</v>
      </c>
      <c r="B100" s="92" t="s">
        <v>1602</v>
      </c>
      <c r="C100" s="93" t="s">
        <v>1607</v>
      </c>
      <c r="D100" s="94" t="s">
        <v>1628</v>
      </c>
      <c r="E100" s="94" t="s">
        <v>524</v>
      </c>
      <c r="F100" s="94" t="s">
        <v>525</v>
      </c>
      <c r="G100" s="94" t="s">
        <v>1441</v>
      </c>
      <c r="H100" s="94"/>
      <c r="I100" s="96" t="s">
        <v>400</v>
      </c>
      <c r="J100" s="96" t="s">
        <v>1629</v>
      </c>
      <c r="K100" s="96" t="s">
        <v>64</v>
      </c>
      <c r="L100" s="96" t="s">
        <v>1630</v>
      </c>
      <c r="M100" s="96" t="s">
        <v>1631</v>
      </c>
      <c r="N100" s="96" t="s">
        <v>1113</v>
      </c>
      <c r="O100" s="94" t="s">
        <v>1445</v>
      </c>
      <c r="P100" s="96" t="s">
        <v>42</v>
      </c>
      <c r="Q100" s="96"/>
      <c r="R100" s="96"/>
      <c r="S100" s="96" t="s">
        <v>42</v>
      </c>
      <c r="T100" s="96"/>
      <c r="U100" s="96" t="s">
        <v>1632</v>
      </c>
      <c r="V100" s="96"/>
      <c r="W100" s="96"/>
      <c r="X100" s="96"/>
      <c r="Y100" s="96"/>
      <c r="Z100" s="96"/>
      <c r="AA100" s="96" t="s">
        <v>1633</v>
      </c>
      <c r="AB100" s="96" t="s">
        <v>43</v>
      </c>
      <c r="AC100" s="96" t="s">
        <v>1634</v>
      </c>
      <c r="AD100" s="96" t="s">
        <v>96</v>
      </c>
      <c r="AE100" s="96" t="s">
        <v>1635</v>
      </c>
      <c r="AF100" s="96"/>
      <c r="AG100" s="96"/>
      <c r="AH100" s="96" t="s">
        <v>1636</v>
      </c>
      <c r="AI100" s="96" t="s">
        <v>1637</v>
      </c>
      <c r="AJ100" s="97" t="s">
        <v>1638</v>
      </c>
    </row>
    <row r="101" spans="1:36" ht="75.599999999999994" customHeight="1" x14ac:dyDescent="0.2">
      <c r="A101" s="29">
        <v>100</v>
      </c>
      <c r="B101" s="92" t="s">
        <v>1603</v>
      </c>
      <c r="C101" s="93" t="s">
        <v>1607</v>
      </c>
      <c r="D101" s="94" t="s">
        <v>1807</v>
      </c>
      <c r="E101" s="94" t="s">
        <v>1808</v>
      </c>
      <c r="F101" s="94" t="s">
        <v>1781</v>
      </c>
      <c r="G101" s="94"/>
      <c r="H101" s="94"/>
      <c r="I101" s="96"/>
      <c r="J101" s="96"/>
      <c r="K101" s="96"/>
      <c r="L101" s="96"/>
      <c r="M101" s="96"/>
      <c r="N101" s="96"/>
      <c r="O101" s="94"/>
      <c r="P101" s="96"/>
      <c r="Q101" s="96"/>
      <c r="R101" s="96"/>
      <c r="S101" s="96"/>
      <c r="T101" s="96"/>
      <c r="U101" s="96"/>
      <c r="V101" s="96"/>
      <c r="W101" s="96"/>
      <c r="X101" s="96"/>
      <c r="Y101" s="96"/>
      <c r="Z101" s="96"/>
      <c r="AA101" s="96"/>
      <c r="AB101" s="96"/>
      <c r="AC101" s="96"/>
      <c r="AD101" s="96"/>
      <c r="AE101" s="96"/>
      <c r="AF101" s="96"/>
      <c r="AG101" s="96"/>
      <c r="AH101" s="96"/>
      <c r="AI101" s="96"/>
      <c r="AJ101" s="97"/>
    </row>
    <row r="102" spans="1:36" ht="75.599999999999994" customHeight="1" x14ac:dyDescent="0.2">
      <c r="A102" s="29">
        <v>101</v>
      </c>
      <c r="B102" s="92" t="s">
        <v>1604</v>
      </c>
      <c r="C102" s="93" t="s">
        <v>1607</v>
      </c>
      <c r="D102" s="94" t="s">
        <v>184</v>
      </c>
      <c r="E102" s="94" t="s">
        <v>185</v>
      </c>
      <c r="F102" s="94" t="s">
        <v>186</v>
      </c>
      <c r="G102" s="94" t="s">
        <v>187</v>
      </c>
      <c r="H102" s="95" t="s">
        <v>1639</v>
      </c>
      <c r="I102" s="96" t="s">
        <v>40</v>
      </c>
      <c r="J102" s="96" t="s">
        <v>1640</v>
      </c>
      <c r="K102" s="96"/>
      <c r="L102" s="96"/>
      <c r="M102" s="96"/>
      <c r="N102" s="96"/>
      <c r="O102" s="94"/>
      <c r="P102" s="96"/>
      <c r="Q102" s="96"/>
      <c r="R102" s="96"/>
      <c r="S102" s="96"/>
      <c r="T102" s="96"/>
      <c r="U102" s="96"/>
      <c r="V102" s="96"/>
      <c r="W102" s="96"/>
      <c r="X102" s="96"/>
      <c r="Y102" s="96"/>
      <c r="Z102" s="96"/>
      <c r="AA102" s="96"/>
      <c r="AB102" s="96"/>
      <c r="AC102" s="96"/>
      <c r="AD102" s="96"/>
      <c r="AE102" s="96"/>
      <c r="AF102" s="96"/>
      <c r="AG102" s="96"/>
      <c r="AH102" s="96"/>
      <c r="AI102" s="96" t="s">
        <v>1641</v>
      </c>
      <c r="AJ102" s="97" t="s">
        <v>1642</v>
      </c>
    </row>
    <row r="103" spans="1:36" ht="75.599999999999994" customHeight="1" x14ac:dyDescent="0.2">
      <c r="A103" s="29">
        <v>102</v>
      </c>
      <c r="B103" s="92" t="s">
        <v>1605</v>
      </c>
      <c r="C103" s="93" t="s">
        <v>1607</v>
      </c>
      <c r="D103" s="94" t="s">
        <v>1643</v>
      </c>
      <c r="E103" s="94" t="s">
        <v>1644</v>
      </c>
      <c r="F103" s="94" t="s">
        <v>1645</v>
      </c>
      <c r="G103" s="94" t="s">
        <v>1646</v>
      </c>
      <c r="H103" s="95" t="s">
        <v>198</v>
      </c>
      <c r="I103" s="96" t="s">
        <v>371</v>
      </c>
      <c r="J103" s="96" t="s">
        <v>1647</v>
      </c>
      <c r="K103" s="96"/>
      <c r="L103" s="96"/>
      <c r="M103" s="96"/>
      <c r="N103" s="96"/>
      <c r="O103" s="94"/>
      <c r="P103" s="96"/>
      <c r="Q103" s="96"/>
      <c r="R103" s="96"/>
      <c r="S103" s="96"/>
      <c r="T103" s="96"/>
      <c r="U103" s="96"/>
      <c r="V103" s="96"/>
      <c r="W103" s="96"/>
      <c r="X103" s="96"/>
      <c r="Y103" s="96"/>
      <c r="Z103" s="96"/>
      <c r="AA103" s="96"/>
      <c r="AB103" s="96"/>
      <c r="AC103" s="96"/>
      <c r="AD103" s="96"/>
      <c r="AE103" s="96"/>
      <c r="AF103" s="96"/>
      <c r="AG103" s="96"/>
      <c r="AH103" s="96"/>
      <c r="AI103" s="96" t="s">
        <v>1648</v>
      </c>
      <c r="AJ103" s="97" t="s">
        <v>1649</v>
      </c>
    </row>
    <row r="104" spans="1:36" ht="75.599999999999994" customHeight="1" x14ac:dyDescent="0.2">
      <c r="A104" s="29">
        <v>103</v>
      </c>
      <c r="B104" s="92" t="s">
        <v>1606</v>
      </c>
      <c r="C104" s="93" t="s">
        <v>1607</v>
      </c>
      <c r="D104" s="94" t="s">
        <v>99</v>
      </c>
      <c r="E104" s="94" t="s">
        <v>100</v>
      </c>
      <c r="F104" s="94" t="s">
        <v>101</v>
      </c>
      <c r="G104" s="94" t="s">
        <v>152</v>
      </c>
      <c r="H104" s="95" t="s">
        <v>103</v>
      </c>
      <c r="I104" s="96"/>
      <c r="J104" s="96"/>
      <c r="K104" s="96"/>
      <c r="L104" s="96"/>
      <c r="M104" s="96"/>
      <c r="N104" s="96"/>
      <c r="O104" s="94"/>
      <c r="P104" s="96"/>
      <c r="Q104" s="96"/>
      <c r="R104" s="96"/>
      <c r="S104" s="96"/>
      <c r="T104" s="96"/>
      <c r="U104" s="96"/>
      <c r="V104" s="96"/>
      <c r="W104" s="96"/>
      <c r="X104" s="96"/>
      <c r="Y104" s="96"/>
      <c r="Z104" s="96"/>
      <c r="AA104" s="96"/>
      <c r="AB104" s="96"/>
      <c r="AC104" s="96"/>
      <c r="AD104" s="96"/>
      <c r="AE104" s="96"/>
      <c r="AF104" s="96"/>
      <c r="AG104" s="96"/>
      <c r="AH104" s="96"/>
      <c r="AI104" s="96"/>
      <c r="AJ104" s="97"/>
    </row>
  </sheetData>
  <sheetProtection insertColumns="0" insertRows="0" selectLockedCells="1" autoFilter="0"/>
  <phoneticPr fontId="1"/>
  <hyperlinks>
    <hyperlink ref="H3" r:id="rId1" xr:uid="{1295FFCB-0A0E-4082-98A5-8DDA17DA6329}"/>
    <hyperlink ref="H4" r:id="rId2" xr:uid="{A1C71174-B741-46E6-ADD4-5155C45F91F1}"/>
    <hyperlink ref="H5" r:id="rId3" xr:uid="{50ECAA5D-F660-480E-A08E-48DEC40521E4}"/>
    <hyperlink ref="H7" r:id="rId4" xr:uid="{1A225F57-D0DE-4D24-A192-D426290ED1DC}"/>
    <hyperlink ref="H8" r:id="rId5" xr:uid="{674F4C65-C4E0-43BE-96DF-1DC6F3E8F214}"/>
    <hyperlink ref="H9" r:id="rId6" xr:uid="{1CB08A51-6DAF-4CC8-B2C5-B24D019EDB21}"/>
    <hyperlink ref="H10" r:id="rId7" xr:uid="{CEA23590-1CA5-48A7-8947-6892C9225B4A}"/>
    <hyperlink ref="H11" r:id="rId8" xr:uid="{4EEECC7B-AE60-44A9-8603-F86FE5665CFA}"/>
    <hyperlink ref="H14" r:id="rId9" xr:uid="{70177A5F-C38F-40E3-BB44-BF6B36A99945}"/>
    <hyperlink ref="H15" r:id="rId10" xr:uid="{BAF1A7BE-C0ED-4552-B56B-6ECCD62B2044}"/>
    <hyperlink ref="H16" r:id="rId11" xr:uid="{DFF386D7-A9E2-4A50-B33B-6EE0F132857B}"/>
    <hyperlink ref="H17" r:id="rId12" xr:uid="{BE2E805A-313F-463D-9BC9-0DE8BF96B6E1}"/>
    <hyperlink ref="H21" r:id="rId13" xr:uid="{145EB91F-F1D5-4BAA-B079-DAE517B0B007}"/>
    <hyperlink ref="H22" r:id="rId14" xr:uid="{0F3D1B59-C9F8-4E92-BB92-00A8E440CE7B}"/>
    <hyperlink ref="H24" r:id="rId15" xr:uid="{E5C47B82-8266-4021-AD9C-F492707BA601}"/>
    <hyperlink ref="H25" r:id="rId16" xr:uid="{36E34032-9ACB-4331-80F0-2EA74E086DC6}"/>
    <hyperlink ref="H26" r:id="rId17" xr:uid="{0D502212-1D70-4F78-8223-1006C0166DD9}"/>
    <hyperlink ref="H27" r:id="rId18" xr:uid="{5D27AEF4-3027-461A-95C7-1474D1ED55F4}"/>
    <hyperlink ref="H28" r:id="rId19" xr:uid="{F7D5789C-9A59-4018-97E5-786693485E5A}"/>
    <hyperlink ref="H29" r:id="rId20" xr:uid="{5FA34CE8-A182-49FA-AACE-255113AF8F1B}"/>
    <hyperlink ref="H30" r:id="rId21" xr:uid="{CA6D9A68-474B-4E61-9B85-86FE5D6D87E7}"/>
    <hyperlink ref="H31" r:id="rId22" xr:uid="{28BCDB3F-94FB-456B-8728-6C042113BD03}"/>
    <hyperlink ref="H32" r:id="rId23" xr:uid="{4BE6BFDE-7288-44AC-8B40-BE21D5D2B200}"/>
    <hyperlink ref="H33" r:id="rId24" xr:uid="{51C60FC9-FEC4-46B9-B34C-CA94D1E584D7}"/>
    <hyperlink ref="H34" r:id="rId25" xr:uid="{14759C95-2364-4EF0-9E2C-683FB71242BE}"/>
    <hyperlink ref="H35" r:id="rId26" xr:uid="{34EE17EB-C52B-4929-8627-475FF214ED90}"/>
    <hyperlink ref="H36" r:id="rId27" xr:uid="{D5BCB92E-9067-490F-8A11-5B03F48E9936}"/>
    <hyperlink ref="H37" r:id="rId28" xr:uid="{31F5ACC0-7BDB-4C3B-B5DA-BDBC1CDE2575}"/>
    <hyperlink ref="H38" r:id="rId29" xr:uid="{5C3BEFDD-49DD-4C1D-AF53-446F54C9C894}"/>
    <hyperlink ref="H40" r:id="rId30" xr:uid="{B50D9AF4-41C9-46E3-B39E-A839476B629D}"/>
    <hyperlink ref="H41" r:id="rId31" xr:uid="{8D68AB36-A1D1-411B-9A73-D9EC787841EF}"/>
    <hyperlink ref="H42" r:id="rId32" xr:uid="{97FBDF66-945F-4CBA-8A51-B6D6E1AFF210}"/>
    <hyperlink ref="H43" r:id="rId33" xr:uid="{C72C8C79-4D95-4EC8-8C1F-461AEFB56256}"/>
    <hyperlink ref="H46" r:id="rId34" xr:uid="{93D3A7B0-0A27-4F15-8443-38A22C50FDBF}"/>
    <hyperlink ref="H47" r:id="rId35" xr:uid="{4E7A2B1F-3B24-486F-B524-B08E581A4917}"/>
    <hyperlink ref="H48" r:id="rId36" xr:uid="{087E6870-851E-4244-9697-C293C98F3E83}"/>
    <hyperlink ref="H49" r:id="rId37" xr:uid="{634AA9ED-A804-462E-B863-1FE5D73F6A4F}"/>
    <hyperlink ref="H50" r:id="rId38" xr:uid="{53C5F93D-2C8E-4DD0-B8FA-0F4AC713C098}"/>
    <hyperlink ref="H51" r:id="rId39" xr:uid="{678FB84F-0558-4BEB-8CF7-A99BA1D302AD}"/>
    <hyperlink ref="H52" r:id="rId40" xr:uid="{87ADBC79-BA65-4936-81E8-8672305147A3}"/>
    <hyperlink ref="H54" r:id="rId41" xr:uid="{9825B6E2-0E1B-4334-BD47-95C6C714054E}"/>
    <hyperlink ref="H56" r:id="rId42" xr:uid="{76A6C2EF-ADC9-4154-8A3D-E37FC38C5127}"/>
    <hyperlink ref="H57" r:id="rId43" xr:uid="{0D0C8456-4760-4831-A0D6-30548DE3DA68}"/>
    <hyperlink ref="H58" r:id="rId44" xr:uid="{5EA0A57B-7626-44D7-BFD9-F1E755C2ECCA}"/>
    <hyperlink ref="H59" r:id="rId45" xr:uid="{EC65CA1B-61A1-40CB-A12F-2FF620945616}"/>
    <hyperlink ref="H60" r:id="rId46" xr:uid="{857F9FE5-1359-4602-B6A2-FB47D248381B}"/>
    <hyperlink ref="H61" r:id="rId47" xr:uid="{A68FF314-F8EA-4BD9-9E7F-CEFFD53EA865}"/>
    <hyperlink ref="H63" r:id="rId48" xr:uid="{E23D691F-2D87-41E7-8413-8B5B67137C9F}"/>
    <hyperlink ref="H65" r:id="rId49" xr:uid="{08805DE5-7F6E-4407-87C2-77653C4677B7}"/>
    <hyperlink ref="H66" r:id="rId50" xr:uid="{53D75B33-88D9-458F-8AAC-8ED693FFB16E}"/>
    <hyperlink ref="H68" r:id="rId51" xr:uid="{49D583CA-9EB0-439B-AFE6-A2FEFE38823D}"/>
    <hyperlink ref="H70" r:id="rId52" xr:uid="{9E964567-CFD6-4661-B25E-27F498035457}"/>
    <hyperlink ref="H71" r:id="rId53" xr:uid="{91678B09-6950-4AFC-911B-98F0050FBD91}"/>
    <hyperlink ref="H72" r:id="rId54" xr:uid="{2FCCE6FE-55B2-40AC-9E75-04E669FE5138}"/>
    <hyperlink ref="H73" r:id="rId55" xr:uid="{1149B5F0-C74A-49CA-BF15-E1BA256CD113}"/>
    <hyperlink ref="H74" r:id="rId56" xr:uid="{1A59E3C2-79C6-40EF-82D8-D89A5DB1C04B}"/>
    <hyperlink ref="H75" r:id="rId57" xr:uid="{7FCBADC3-6BCC-4905-A128-5EA95BA468F8}"/>
    <hyperlink ref="H76" r:id="rId58" xr:uid="{3380DAB8-3C69-4E09-9578-846AC5020860}"/>
    <hyperlink ref="H77" r:id="rId59" xr:uid="{F01404C5-0740-4882-A564-EBED43629684}"/>
    <hyperlink ref="H79" r:id="rId60" xr:uid="{5666C83C-2162-4E42-BFE7-566CE504CC93}"/>
    <hyperlink ref="H80" r:id="rId61" xr:uid="{BF112D26-5627-4A23-B6BE-0E64AAB51184}"/>
    <hyperlink ref="H81" r:id="rId62" xr:uid="{9E16CADD-A77D-475D-AB10-58344520E00B}"/>
    <hyperlink ref="H82" r:id="rId63" xr:uid="{DC3F6153-14F6-4341-BE4D-9FD132F950FC}"/>
    <hyperlink ref="H83" r:id="rId64" xr:uid="{B09B6B17-E70C-47F0-9E2D-409811C3CCB9}"/>
    <hyperlink ref="H84" r:id="rId65" xr:uid="{A6DEC33B-F919-4388-9AD6-AB344C0D4B86}"/>
    <hyperlink ref="H85" r:id="rId66" xr:uid="{DC176902-4384-47FD-8A45-6669C1328043}"/>
    <hyperlink ref="H86" r:id="rId67" xr:uid="{3D2BC09B-D5EA-4FB9-8A87-8E6085FE2894}"/>
    <hyperlink ref="H87" r:id="rId68" xr:uid="{FCC33E95-68DC-4676-91A3-154E5674EB59}"/>
    <hyperlink ref="H88" r:id="rId69" xr:uid="{E5B55EE7-DA0A-4792-8108-7F74FCB6847F}"/>
    <hyperlink ref="H89" r:id="rId70" xr:uid="{82CD4A1D-8E7D-4F43-8DDD-0324BCF04D62}"/>
    <hyperlink ref="H90" r:id="rId71" xr:uid="{DB26C7DC-4665-4BE4-8B5A-97FB280BE310}"/>
    <hyperlink ref="H91" r:id="rId72" xr:uid="{BC4B0D99-BDA9-41AB-9323-B1B105AE9641}"/>
    <hyperlink ref="H92" r:id="rId73" xr:uid="{FFEC25BA-C59C-4095-B6F0-1A8FF105253B}"/>
    <hyperlink ref="H93" r:id="rId74" xr:uid="{43EB6A88-94BD-4EA0-832D-09AD5F0ECA4E}"/>
    <hyperlink ref="H94" r:id="rId75" xr:uid="{DEF5249D-C0BC-42C7-BA38-960FF33B071C}"/>
    <hyperlink ref="H95" r:id="rId76" xr:uid="{67F9CF31-E229-45A7-8DCB-34B63A787FFB}"/>
    <hyperlink ref="H96" r:id="rId77" xr:uid="{A7D582B6-A4A1-4FA6-B6C7-87C39391F1E0}"/>
    <hyperlink ref="H97" r:id="rId78" xr:uid="{7EB8F1A9-3B49-496C-9323-A71B49F97FD1}"/>
    <hyperlink ref="H98" r:id="rId79" xr:uid="{2BD62A21-D881-471F-B9B9-AE4963A0D478}"/>
    <hyperlink ref="H99" r:id="rId80" xr:uid="{343EAE82-2CD3-4002-B757-94B82E9339A3}"/>
    <hyperlink ref="H102" r:id="rId81" xr:uid="{68FD48F3-969D-434C-86F4-78F39898C710}"/>
    <hyperlink ref="H103" r:id="rId82" xr:uid="{5A03AADE-3B81-4146-B7D5-4618EC0184A7}"/>
    <hyperlink ref="H104" r:id="rId83" xr:uid="{B1F4A6B1-35C9-47D7-8CF9-3FA43E89A096}"/>
    <hyperlink ref="H12" r:id="rId84" xr:uid="{F0790936-90E7-477F-BE78-ACF87B3ED386}"/>
  </hyperlinks>
  <pageMargins left="0.25" right="0.25" top="0.75" bottom="0.75" header="0.3" footer="0.3"/>
  <pageSetup paperSize="8" scale="35" fitToHeight="0" orientation="landscape" r:id="rId85"/>
  <tableParts count="1">
    <tablePart r:id="rId8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37013-3F02-4B24-85C1-D9D674CF5ACE}">
  <sheetPr codeName="Sheet6">
    <tabColor rgb="FFFFFF00"/>
  </sheetPr>
  <dimension ref="A1:I67"/>
  <sheetViews>
    <sheetView view="pageBreakPreview" zoomScaleNormal="100" zoomScaleSheetLayoutView="100" workbookViewId="0">
      <selection activeCell="G6" sqref="G6:I7"/>
    </sheetView>
  </sheetViews>
  <sheetFormatPr defaultRowHeight="13.2" x14ac:dyDescent="0.2"/>
  <cols>
    <col min="1" max="1" width="16.109375" customWidth="1"/>
    <col min="2" max="9" width="10.6640625" customWidth="1"/>
  </cols>
  <sheetData>
    <row r="1" spans="1:9" ht="13.8" thickBot="1" x14ac:dyDescent="0.25"/>
    <row r="2" spans="1:9" ht="21.75" customHeight="1" x14ac:dyDescent="0.2">
      <c r="A2" s="113" t="s">
        <v>548</v>
      </c>
      <c r="B2" s="118" t="str">
        <f>VLOOKUP($I$3,一覧[],COLUMN(一覧[事業所名]),0)</f>
        <v>ネクステクノアトリエ</v>
      </c>
      <c r="C2" s="119"/>
      <c r="D2" s="119"/>
      <c r="E2" s="119"/>
      <c r="F2" s="120"/>
      <c r="G2" s="124" t="str">
        <f>VLOOKUP($I$3,一覧[],COLUMN(一覧[サービス種別]),0)</f>
        <v>就労継続支援Ｂ型</v>
      </c>
      <c r="H2" s="125"/>
      <c r="I2" s="1" t="s">
        <v>585</v>
      </c>
    </row>
    <row r="3" spans="1:9" ht="28.5" customHeight="1" thickBot="1" x14ac:dyDescent="0.25">
      <c r="A3" s="114"/>
      <c r="B3" s="121"/>
      <c r="C3" s="122"/>
      <c r="D3" s="122"/>
      <c r="E3" s="122"/>
      <c r="F3" s="123"/>
      <c r="G3" s="126"/>
      <c r="H3" s="127"/>
      <c r="I3" s="28">
        <v>76</v>
      </c>
    </row>
    <row r="4" spans="1:9" x14ac:dyDescent="0.2">
      <c r="A4" s="115" t="s">
        <v>549</v>
      </c>
      <c r="B4" s="116" t="str">
        <f>VLOOKUP($I$3,一覧[],COLUMN(一覧[住所]),0)</f>
        <v>福井県福井市下森田新町525</v>
      </c>
      <c r="C4" s="116"/>
      <c r="D4" s="116"/>
      <c r="E4" s="115" t="s">
        <v>551</v>
      </c>
      <c r="F4" s="115"/>
      <c r="G4" s="115" t="str">
        <f>VLOOKUP($I$3,一覧[],COLUMN(一覧[電話番号]),0)</f>
        <v>0776-58-2090</v>
      </c>
      <c r="H4" s="115"/>
      <c r="I4" s="115"/>
    </row>
    <row r="5" spans="1:9" x14ac:dyDescent="0.2">
      <c r="A5" s="112"/>
      <c r="B5" s="117"/>
      <c r="C5" s="117"/>
      <c r="D5" s="117"/>
      <c r="E5" s="112"/>
      <c r="F5" s="112"/>
      <c r="G5" s="112"/>
      <c r="H5" s="112"/>
      <c r="I5" s="112"/>
    </row>
    <row r="6" spans="1:9" x14ac:dyDescent="0.2">
      <c r="A6" s="112" t="s">
        <v>550</v>
      </c>
      <c r="B6" s="112" t="str">
        <f>VLOOKUP($I$3,一覧[],COLUMN(一覧[メールアドレス]),0)</f>
        <v>nextechno.atelier@gmail.com</v>
      </c>
      <c r="C6" s="112"/>
      <c r="D6" s="112"/>
      <c r="E6" s="112" t="s">
        <v>552</v>
      </c>
      <c r="F6" s="112"/>
      <c r="G6" s="112" t="str">
        <f>VLOOKUP($I$3,一覧[],COLUMN(一覧[FAX番号]),0)</f>
        <v>0776-58-2091</v>
      </c>
      <c r="H6" s="112"/>
      <c r="I6" s="112"/>
    </row>
    <row r="7" spans="1:9" x14ac:dyDescent="0.2">
      <c r="A7" s="112"/>
      <c r="B7" s="112"/>
      <c r="C7" s="112"/>
      <c r="D7" s="112"/>
      <c r="E7" s="112"/>
      <c r="F7" s="112"/>
      <c r="G7" s="112"/>
      <c r="H7" s="112"/>
      <c r="I7" s="112"/>
    </row>
    <row r="8" spans="1:9" x14ac:dyDescent="0.2">
      <c r="A8" s="112" t="s">
        <v>553</v>
      </c>
      <c r="B8" s="112" t="str">
        <f>VLOOKUP($I$3,一覧[],COLUMN(一覧[対象障がい種別（複数選択可）]),0)</f>
        <v>身体;精神;知的</v>
      </c>
      <c r="C8" s="112"/>
      <c r="D8" s="112"/>
      <c r="E8" s="112" t="s">
        <v>643</v>
      </c>
      <c r="F8" s="112"/>
      <c r="G8" s="112" t="str">
        <f>VLOOKUP($I$3,一覧[],COLUMN(一覧[ホームページＵＲＬ]),0)</f>
        <v>https://www.nextus-japan.com</v>
      </c>
      <c r="H8" s="112"/>
      <c r="I8" s="112"/>
    </row>
    <row r="9" spans="1:9" x14ac:dyDescent="0.2">
      <c r="A9" s="112"/>
      <c r="B9" s="112"/>
      <c r="C9" s="112"/>
      <c r="D9" s="112"/>
      <c r="E9" s="112"/>
      <c r="F9" s="112"/>
      <c r="G9" s="112"/>
      <c r="H9" s="112"/>
      <c r="I9" s="112"/>
    </row>
    <row r="10" spans="1:9" x14ac:dyDescent="0.2">
      <c r="A10" s="112" t="s">
        <v>554</v>
      </c>
      <c r="B10" s="112" t="str">
        <f>VLOOKUP($I$3,一覧[],COLUMN(一覧[利用者比率]),0)</f>
        <v>身体14％、知的9％、精神77%</v>
      </c>
      <c r="C10" s="112"/>
      <c r="D10" s="112"/>
      <c r="E10" s="112"/>
      <c r="F10" s="112"/>
      <c r="G10" s="112"/>
      <c r="H10" s="112"/>
      <c r="I10" s="112"/>
    </row>
    <row r="11" spans="1:9" x14ac:dyDescent="0.2">
      <c r="A11" s="112"/>
      <c r="B11" s="112"/>
      <c r="C11" s="112"/>
      <c r="D11" s="112"/>
      <c r="E11" s="112"/>
      <c r="F11" s="112"/>
      <c r="G11" s="112"/>
      <c r="H11" s="112"/>
      <c r="I11" s="112"/>
    </row>
    <row r="12" spans="1:9" ht="13.5" customHeight="1" x14ac:dyDescent="0.2">
      <c r="A12" s="134" t="s">
        <v>579</v>
      </c>
      <c r="B12" s="112" t="s">
        <v>555</v>
      </c>
      <c r="C12" s="112"/>
      <c r="D12" s="128" t="str">
        <f>VLOOKUP($I$3,一覧[],COLUMN(一覧[サービス提供時間②]),0)</f>
        <v>①(施設内：平日)9:00~12:00(休憩00分)②(施設内：平日)13:00~15:00(休憩00分)(在宅の場合 作業は1時間)</v>
      </c>
      <c r="E12" s="129"/>
      <c r="F12" s="129"/>
      <c r="G12" s="129"/>
      <c r="H12" s="129"/>
      <c r="I12" s="130"/>
    </row>
    <row r="13" spans="1:9" x14ac:dyDescent="0.2">
      <c r="A13" s="135"/>
      <c r="B13" s="112"/>
      <c r="C13" s="112"/>
      <c r="D13" s="131"/>
      <c r="E13" s="132"/>
      <c r="F13" s="132"/>
      <c r="G13" s="132"/>
      <c r="H13" s="132"/>
      <c r="I13" s="133"/>
    </row>
    <row r="14" spans="1:9" x14ac:dyDescent="0.2">
      <c r="A14" s="135"/>
      <c r="B14" s="112" t="s">
        <v>558</v>
      </c>
      <c r="C14" s="112"/>
      <c r="D14" s="128" t="str">
        <f>VLOOKUP($I$3,一覧[],COLUMN(一覧[サービス提供時間③]),0)</f>
        <v>(従たる事業所：平日)9:30~14:30(休憩60分)(最大4時間)</v>
      </c>
      <c r="E14" s="129"/>
      <c r="F14" s="129"/>
      <c r="G14" s="129"/>
      <c r="H14" s="129"/>
      <c r="I14" s="130"/>
    </row>
    <row r="15" spans="1:9" x14ac:dyDescent="0.2">
      <c r="A15" s="135"/>
      <c r="B15" s="112"/>
      <c r="C15" s="112"/>
      <c r="D15" s="131"/>
      <c r="E15" s="132"/>
      <c r="F15" s="132"/>
      <c r="G15" s="132"/>
      <c r="H15" s="132"/>
      <c r="I15" s="133"/>
    </row>
    <row r="16" spans="1:9" x14ac:dyDescent="0.2">
      <c r="A16" s="135"/>
      <c r="B16" s="112" t="s">
        <v>559</v>
      </c>
      <c r="C16" s="112"/>
      <c r="D16" s="128" t="str">
        <f>VLOOKUP($I$3,一覧[],COLUMN(一覧[サービス提供時間③]),0)</f>
        <v>(従たる事業所：平日)9:30~14:30(休憩60分)(最大4時間)</v>
      </c>
      <c r="E16" s="129"/>
      <c r="F16" s="129"/>
      <c r="G16" s="129"/>
      <c r="H16" s="129"/>
      <c r="I16" s="130"/>
    </row>
    <row r="17" spans="1:9" x14ac:dyDescent="0.2">
      <c r="A17" s="135"/>
      <c r="B17" s="112"/>
      <c r="C17" s="112"/>
      <c r="D17" s="131"/>
      <c r="E17" s="132"/>
      <c r="F17" s="132"/>
      <c r="G17" s="132"/>
      <c r="H17" s="132"/>
      <c r="I17" s="133"/>
    </row>
    <row r="18" spans="1:9" x14ac:dyDescent="0.2">
      <c r="A18" s="135"/>
      <c r="B18" s="112" t="s">
        <v>560</v>
      </c>
      <c r="C18" s="112"/>
      <c r="D18" s="128">
        <f>VLOOKUP($I$3,一覧[],COLUMN(一覧[サービス提供時間④]),0)</f>
        <v>0</v>
      </c>
      <c r="E18" s="129"/>
      <c r="F18" s="129"/>
      <c r="G18" s="129"/>
      <c r="H18" s="129"/>
      <c r="I18" s="130"/>
    </row>
    <row r="19" spans="1:9" x14ac:dyDescent="0.2">
      <c r="A19" s="135"/>
      <c r="B19" s="112"/>
      <c r="C19" s="112"/>
      <c r="D19" s="131"/>
      <c r="E19" s="132"/>
      <c r="F19" s="132"/>
      <c r="G19" s="132"/>
      <c r="H19" s="132"/>
      <c r="I19" s="133"/>
    </row>
    <row r="20" spans="1:9" x14ac:dyDescent="0.2">
      <c r="A20" s="135"/>
      <c r="B20" s="112" t="s">
        <v>561</v>
      </c>
      <c r="C20" s="112"/>
      <c r="D20" s="117" t="str">
        <f>VLOOKUP($I$3,一覧[],COLUMN(一覧[作業内容]),0)</f>
        <v>製造（日用品等）;清掃・クリーニング;情報処理・ＩＴ;部品加工・組立</v>
      </c>
      <c r="E20" s="117"/>
      <c r="F20" s="117"/>
      <c r="G20" s="117"/>
      <c r="H20" s="117"/>
      <c r="I20" s="117"/>
    </row>
    <row r="21" spans="1:9" x14ac:dyDescent="0.2">
      <c r="A21" s="135"/>
      <c r="B21" s="112"/>
      <c r="C21" s="112"/>
      <c r="D21" s="117"/>
      <c r="E21" s="117"/>
      <c r="F21" s="117"/>
      <c r="G21" s="117"/>
      <c r="H21" s="117"/>
      <c r="I21" s="117"/>
    </row>
    <row r="22" spans="1:9" x14ac:dyDescent="0.2">
      <c r="A22" s="135"/>
      <c r="B22" s="112" t="s">
        <v>562</v>
      </c>
      <c r="C22" s="112"/>
      <c r="D22" s="117" t="str">
        <f>VLOOKUP($I$3,一覧[],COLUMN(一覧[施設外就労]),0)</f>
        <v>実施していない</v>
      </c>
      <c r="E22" s="117"/>
      <c r="F22" s="117"/>
      <c r="G22" s="117"/>
      <c r="H22" s="117"/>
      <c r="I22" s="117"/>
    </row>
    <row r="23" spans="1:9" x14ac:dyDescent="0.2">
      <c r="A23" s="135"/>
      <c r="B23" s="112"/>
      <c r="C23" s="112"/>
      <c r="D23" s="117"/>
      <c r="E23" s="117"/>
      <c r="F23" s="117"/>
      <c r="G23" s="117"/>
      <c r="H23" s="117"/>
      <c r="I23" s="117"/>
    </row>
    <row r="24" spans="1:9" x14ac:dyDescent="0.2">
      <c r="A24" s="135"/>
      <c r="B24" s="112" t="s">
        <v>563</v>
      </c>
      <c r="C24" s="112"/>
      <c r="D24" s="128">
        <f>VLOOKUP($I$3,一覧[],COLUMN(一覧[施設外就労先の住所]),0)</f>
        <v>0</v>
      </c>
      <c r="E24" s="129"/>
      <c r="F24" s="129"/>
      <c r="G24" s="129"/>
      <c r="H24" s="129"/>
      <c r="I24" s="130"/>
    </row>
    <row r="25" spans="1:9" x14ac:dyDescent="0.2">
      <c r="A25" s="135"/>
      <c r="B25" s="112"/>
      <c r="C25" s="112"/>
      <c r="D25" s="131"/>
      <c r="E25" s="132"/>
      <c r="F25" s="132"/>
      <c r="G25" s="132"/>
      <c r="H25" s="132"/>
      <c r="I25" s="133"/>
    </row>
    <row r="26" spans="1:9" x14ac:dyDescent="0.2">
      <c r="A26" s="135"/>
      <c r="B26" s="112" t="s">
        <v>583</v>
      </c>
      <c r="C26" s="112"/>
      <c r="D26" s="128">
        <f>VLOOKUP($I$3,一覧[],COLUMN(一覧[施設外就労先の住所②]),0)</f>
        <v>0</v>
      </c>
      <c r="E26" s="129"/>
      <c r="F26" s="129"/>
      <c r="G26" s="129"/>
      <c r="H26" s="129"/>
      <c r="I26" s="130"/>
    </row>
    <row r="27" spans="1:9" x14ac:dyDescent="0.2">
      <c r="A27" s="135"/>
      <c r="B27" s="112"/>
      <c r="C27" s="112"/>
      <c r="D27" s="131"/>
      <c r="E27" s="132"/>
      <c r="F27" s="132"/>
      <c r="G27" s="132"/>
      <c r="H27" s="132"/>
      <c r="I27" s="133"/>
    </row>
    <row r="28" spans="1:9" x14ac:dyDescent="0.2">
      <c r="A28" s="135"/>
      <c r="B28" s="112" t="s">
        <v>564</v>
      </c>
      <c r="C28" s="112"/>
      <c r="D28" s="117" t="str">
        <f>VLOOKUP($I$3,一覧[],COLUMN(一覧[在宅就労]),0)</f>
        <v>実施している</v>
      </c>
      <c r="E28" s="117"/>
      <c r="F28" s="117"/>
      <c r="G28" s="117"/>
      <c r="H28" s="117"/>
      <c r="I28" s="117"/>
    </row>
    <row r="29" spans="1:9" x14ac:dyDescent="0.2">
      <c r="A29" s="135"/>
      <c r="B29" s="112"/>
      <c r="C29" s="112"/>
      <c r="D29" s="117"/>
      <c r="E29" s="117"/>
      <c r="F29" s="117"/>
      <c r="G29" s="117"/>
      <c r="H29" s="117"/>
      <c r="I29" s="117"/>
    </row>
    <row r="30" spans="1:9" x14ac:dyDescent="0.2">
      <c r="A30" s="135"/>
      <c r="B30" s="112" t="s">
        <v>565</v>
      </c>
      <c r="C30" s="112"/>
      <c r="D30" s="117" t="str">
        <f>VLOOKUP($I$3,一覧[],COLUMN(一覧[在宅就労の内容]),0)</f>
        <v>製造、部品組み立て</v>
      </c>
      <c r="E30" s="117"/>
      <c r="F30" s="117"/>
      <c r="G30" s="117"/>
      <c r="H30" s="117"/>
      <c r="I30" s="117"/>
    </row>
    <row r="31" spans="1:9" x14ac:dyDescent="0.2">
      <c r="A31" s="135"/>
      <c r="B31" s="112"/>
      <c r="C31" s="112"/>
      <c r="D31" s="117"/>
      <c r="E31" s="117"/>
      <c r="F31" s="117"/>
      <c r="G31" s="117"/>
      <c r="H31" s="117"/>
      <c r="I31" s="117"/>
    </row>
    <row r="32" spans="1:9" x14ac:dyDescent="0.2">
      <c r="A32" s="135"/>
      <c r="B32" s="112" t="s">
        <v>556</v>
      </c>
      <c r="C32" s="112"/>
      <c r="D32" s="117" t="str">
        <f>VLOOKUP($I$3,一覧[],COLUMN(一覧[休日]),0)</f>
        <v>原則として毎週日曜日、祝日、会社営業カレンダーで休日と定めた土曜日(年間休日96日)</v>
      </c>
      <c r="E32" s="117"/>
      <c r="F32" s="117"/>
      <c r="G32" s="117"/>
      <c r="H32" s="117"/>
      <c r="I32" s="117"/>
    </row>
    <row r="33" spans="1:9" x14ac:dyDescent="0.2">
      <c r="A33" s="135"/>
      <c r="B33" s="112"/>
      <c r="C33" s="112"/>
      <c r="D33" s="117"/>
      <c r="E33" s="117"/>
      <c r="F33" s="117"/>
      <c r="G33" s="117"/>
      <c r="H33" s="117"/>
      <c r="I33" s="117"/>
    </row>
    <row r="34" spans="1:9" x14ac:dyDescent="0.2">
      <c r="A34" s="135"/>
      <c r="B34" s="112" t="s">
        <v>566</v>
      </c>
      <c r="C34" s="112"/>
      <c r="D34" s="117">
        <f>VLOOKUP($I$3,一覧[],COLUMN(一覧[有給取得率]),0)</f>
        <v>0</v>
      </c>
      <c r="E34" s="117"/>
      <c r="F34" s="117"/>
      <c r="G34" s="117"/>
      <c r="H34" s="117"/>
      <c r="I34" s="117"/>
    </row>
    <row r="35" spans="1:9" x14ac:dyDescent="0.2">
      <c r="A35" s="135"/>
      <c r="B35" s="112"/>
      <c r="C35" s="112"/>
      <c r="D35" s="117"/>
      <c r="E35" s="117"/>
      <c r="F35" s="117"/>
      <c r="G35" s="117"/>
      <c r="H35" s="117"/>
      <c r="I35" s="117"/>
    </row>
    <row r="36" spans="1:9" x14ac:dyDescent="0.2">
      <c r="A36" s="135"/>
      <c r="B36" s="112" t="s">
        <v>567</v>
      </c>
      <c r="C36" s="112"/>
      <c r="D36" s="117">
        <f>VLOOKUP($I$3,一覧[],COLUMN(一覧[賃金　※A型のみ]),0)</f>
        <v>0</v>
      </c>
      <c r="E36" s="117"/>
      <c r="F36" s="117"/>
      <c r="G36" s="117"/>
      <c r="H36" s="117"/>
      <c r="I36" s="117"/>
    </row>
    <row r="37" spans="1:9" x14ac:dyDescent="0.2">
      <c r="A37" s="135"/>
      <c r="B37" s="112"/>
      <c r="C37" s="112"/>
      <c r="D37" s="117"/>
      <c r="E37" s="117"/>
      <c r="F37" s="117"/>
      <c r="G37" s="117"/>
      <c r="H37" s="117"/>
      <c r="I37" s="117"/>
    </row>
    <row r="38" spans="1:9" x14ac:dyDescent="0.2">
      <c r="A38" s="135"/>
      <c r="B38" s="112" t="s">
        <v>568</v>
      </c>
      <c r="C38" s="112"/>
      <c r="D38" s="117">
        <f>VLOOKUP($I$3,一覧[],COLUMN(一覧[平均工賃　※Ｂ型のみ]),0)</f>
        <v>0</v>
      </c>
      <c r="E38" s="117"/>
      <c r="F38" s="117"/>
      <c r="G38" s="117"/>
      <c r="H38" s="117"/>
      <c r="I38" s="117"/>
    </row>
    <row r="39" spans="1:9" x14ac:dyDescent="0.2">
      <c r="A39" s="135"/>
      <c r="B39" s="112"/>
      <c r="C39" s="112"/>
      <c r="D39" s="117"/>
      <c r="E39" s="117"/>
      <c r="F39" s="117"/>
      <c r="G39" s="117"/>
      <c r="H39" s="117"/>
      <c r="I39" s="117"/>
    </row>
    <row r="40" spans="1:9" x14ac:dyDescent="0.2">
      <c r="A40" s="135"/>
      <c r="B40" s="112" t="s">
        <v>569</v>
      </c>
      <c r="C40" s="112"/>
      <c r="D40" s="117">
        <f>VLOOKUP($I$3,一覧[],COLUMN(一覧[諸手当]),0)</f>
        <v>0</v>
      </c>
      <c r="E40" s="117"/>
      <c r="F40" s="117"/>
      <c r="G40" s="117"/>
      <c r="H40" s="117"/>
      <c r="I40" s="117"/>
    </row>
    <row r="41" spans="1:9" x14ac:dyDescent="0.2">
      <c r="A41" s="135"/>
      <c r="B41" s="112"/>
      <c r="C41" s="112"/>
      <c r="D41" s="117"/>
      <c r="E41" s="117"/>
      <c r="F41" s="117"/>
      <c r="G41" s="117"/>
      <c r="H41" s="117"/>
      <c r="I41" s="117"/>
    </row>
    <row r="42" spans="1:9" x14ac:dyDescent="0.2">
      <c r="A42" s="135"/>
      <c r="B42" s="112" t="s">
        <v>570</v>
      </c>
      <c r="C42" s="112"/>
      <c r="D42" s="117">
        <f>VLOOKUP($I$3,一覧[],COLUMN(一覧[定年]),0)</f>
        <v>0</v>
      </c>
      <c r="E42" s="117"/>
      <c r="F42" s="117"/>
      <c r="G42" s="117"/>
      <c r="H42" s="117"/>
      <c r="I42" s="117"/>
    </row>
    <row r="43" spans="1:9" x14ac:dyDescent="0.2">
      <c r="A43" s="135"/>
      <c r="B43" s="112"/>
      <c r="C43" s="112"/>
      <c r="D43" s="117"/>
      <c r="E43" s="117"/>
      <c r="F43" s="117"/>
      <c r="G43" s="117"/>
      <c r="H43" s="117"/>
      <c r="I43" s="117"/>
    </row>
    <row r="44" spans="1:9" x14ac:dyDescent="0.2">
      <c r="A44" s="135"/>
      <c r="B44" s="112" t="s">
        <v>571</v>
      </c>
      <c r="C44" s="112"/>
      <c r="D44" s="117">
        <f>VLOOKUP($I$3,一覧[],COLUMN(一覧[送迎]),0)</f>
        <v>0</v>
      </c>
      <c r="E44" s="117"/>
      <c r="F44" s="117"/>
      <c r="G44" s="117"/>
      <c r="H44" s="117"/>
      <c r="I44" s="117"/>
    </row>
    <row r="45" spans="1:9" x14ac:dyDescent="0.2">
      <c r="A45" s="135"/>
      <c r="B45" s="112"/>
      <c r="C45" s="112"/>
      <c r="D45" s="117"/>
      <c r="E45" s="117"/>
      <c r="F45" s="117"/>
      <c r="G45" s="117"/>
      <c r="H45" s="117"/>
      <c r="I45" s="117"/>
    </row>
    <row r="46" spans="1:9" x14ac:dyDescent="0.2">
      <c r="A46" s="135"/>
      <c r="B46" s="112" t="s">
        <v>572</v>
      </c>
      <c r="C46" s="112"/>
      <c r="D46" s="117" t="str">
        <f>VLOOKUP($I$3,一覧[],COLUMN(一覧[駐車場]),0)</f>
        <v>施設内：無料駐車場約5台　従たる事業所：無料駐車場約15台</v>
      </c>
      <c r="E46" s="117"/>
      <c r="F46" s="117"/>
      <c r="G46" s="117"/>
      <c r="H46" s="117"/>
      <c r="I46" s="117"/>
    </row>
    <row r="47" spans="1:9" x14ac:dyDescent="0.2">
      <c r="A47" s="135"/>
      <c r="B47" s="112"/>
      <c r="C47" s="112"/>
      <c r="D47" s="117"/>
      <c r="E47" s="117"/>
      <c r="F47" s="117"/>
      <c r="G47" s="117"/>
      <c r="H47" s="117"/>
      <c r="I47" s="117"/>
    </row>
    <row r="48" spans="1:9" x14ac:dyDescent="0.2">
      <c r="A48" s="135"/>
      <c r="B48" s="112" t="s">
        <v>573</v>
      </c>
      <c r="C48" s="112"/>
      <c r="D48" s="117" t="str">
        <f>VLOOKUP($I$3,一覧[],COLUMN(一覧[アクセス]),0)</f>
        <v>施設内：ハピラインふくい線 森田駅から徒歩5分　従たる事業所：ハピラインふくい線 春江駅から徒歩16分</v>
      </c>
      <c r="E48" s="117"/>
      <c r="F48" s="117"/>
      <c r="G48" s="117"/>
      <c r="H48" s="117"/>
      <c r="I48" s="117"/>
    </row>
    <row r="49" spans="1:9" x14ac:dyDescent="0.2">
      <c r="A49" s="135"/>
      <c r="B49" s="112"/>
      <c r="C49" s="112"/>
      <c r="D49" s="117"/>
      <c r="E49" s="117"/>
      <c r="F49" s="117"/>
      <c r="G49" s="117"/>
      <c r="H49" s="117"/>
      <c r="I49" s="117"/>
    </row>
    <row r="50" spans="1:9" x14ac:dyDescent="0.2">
      <c r="A50" s="135"/>
      <c r="B50" s="112" t="s">
        <v>574</v>
      </c>
      <c r="C50" s="112"/>
      <c r="D50" s="117" t="str">
        <f>VLOOKUP($I$3,一覧[],COLUMN(一覧[食事提供]),0)</f>
        <v>200円/食(${食事提供加算外の方は390円/食})</v>
      </c>
      <c r="E50" s="117"/>
      <c r="F50" s="117"/>
      <c r="G50" s="117"/>
      <c r="H50" s="117"/>
      <c r="I50" s="117"/>
    </row>
    <row r="51" spans="1:9" x14ac:dyDescent="0.2">
      <c r="A51" s="135"/>
      <c r="B51" s="112"/>
      <c r="C51" s="112"/>
      <c r="D51" s="117"/>
      <c r="E51" s="117"/>
      <c r="F51" s="117"/>
      <c r="G51" s="117"/>
      <c r="H51" s="117"/>
      <c r="I51" s="117"/>
    </row>
    <row r="52" spans="1:9" x14ac:dyDescent="0.2">
      <c r="A52" s="135"/>
      <c r="B52" s="112" t="s">
        <v>575</v>
      </c>
      <c r="C52" s="112"/>
      <c r="D52" s="117" t="str">
        <f>VLOOKUP($I$3,一覧[],COLUMN(一覧[バリアフリー設備等]),0)</f>
        <v>建物段差;洋式トイレ;建物内車椅子スペース;廊下手すり、玄関スロープ</v>
      </c>
      <c r="E52" s="117"/>
      <c r="F52" s="117"/>
      <c r="G52" s="117"/>
      <c r="H52" s="117"/>
      <c r="I52" s="117"/>
    </row>
    <row r="53" spans="1:9" x14ac:dyDescent="0.2">
      <c r="A53" s="135"/>
      <c r="B53" s="112"/>
      <c r="C53" s="112"/>
      <c r="D53" s="117"/>
      <c r="E53" s="117"/>
      <c r="F53" s="117"/>
      <c r="G53" s="117"/>
      <c r="H53" s="117"/>
      <c r="I53" s="117"/>
    </row>
    <row r="54" spans="1:9" x14ac:dyDescent="0.2">
      <c r="A54" s="135"/>
      <c r="B54" s="112" t="s">
        <v>576</v>
      </c>
      <c r="C54" s="112"/>
      <c r="D54" s="117">
        <f>VLOOKUP($I$3,一覧[],COLUMN(一覧[一般就労移行実績]),0)</f>
        <v>0</v>
      </c>
      <c r="E54" s="117"/>
      <c r="F54" s="117"/>
      <c r="G54" s="117"/>
      <c r="H54" s="117"/>
      <c r="I54" s="117"/>
    </row>
    <row r="55" spans="1:9" x14ac:dyDescent="0.2">
      <c r="A55" s="135"/>
      <c r="B55" s="112"/>
      <c r="C55" s="112"/>
      <c r="D55" s="117"/>
      <c r="E55" s="117"/>
      <c r="F55" s="117"/>
      <c r="G55" s="117"/>
      <c r="H55" s="117"/>
      <c r="I55" s="117"/>
    </row>
    <row r="56" spans="1:9" x14ac:dyDescent="0.2">
      <c r="A56" s="135"/>
      <c r="B56" s="112" t="s">
        <v>577</v>
      </c>
      <c r="C56" s="112"/>
      <c r="D56" s="117">
        <f>VLOOKUP($I$3,一覧[],COLUMN(一覧[行事・研修等]),0)</f>
        <v>0</v>
      </c>
      <c r="E56" s="117"/>
      <c r="F56" s="117"/>
      <c r="G56" s="117"/>
      <c r="H56" s="117"/>
      <c r="I56" s="117"/>
    </row>
    <row r="57" spans="1:9" x14ac:dyDescent="0.2">
      <c r="A57" s="115"/>
      <c r="B57" s="112"/>
      <c r="C57" s="112"/>
      <c r="D57" s="117"/>
      <c r="E57" s="117"/>
      <c r="F57" s="117"/>
      <c r="G57" s="117"/>
      <c r="H57" s="117"/>
      <c r="I57" s="117"/>
    </row>
    <row r="58" spans="1:9" ht="14.25" customHeight="1" x14ac:dyDescent="0.2">
      <c r="A58" s="134" t="s">
        <v>584</v>
      </c>
      <c r="B58" s="136" t="str">
        <f>VLOOKUP($I$3,一覧[],COLUMN(一覧[その他特徴]),0)</f>
        <v>当社は2015年創立の高齢者・障害者向け福祉事業を営む会社です。福井市と坂井市で複数の障がい者就労支援事業所を展開しています。1日15分から、週2日から利用できます。高時給短時間勤務スタイルで、一人ひとりの特性に合わせた無理のないお仕事を提供しています。また一般企業への就労移行の実績が非常に高く、今までのノウハウを生かして一人ひとりの希望する就労に向けて適切なサポートを行っていきます。</v>
      </c>
      <c r="C58" s="137"/>
      <c r="D58" s="137"/>
      <c r="E58" s="137"/>
      <c r="F58" s="137"/>
      <c r="G58" s="137"/>
      <c r="H58" s="137"/>
      <c r="I58" s="138"/>
    </row>
    <row r="59" spans="1:9" ht="14.25" customHeight="1" x14ac:dyDescent="0.2">
      <c r="A59" s="135"/>
      <c r="B59" s="139"/>
      <c r="C59" s="140"/>
      <c r="D59" s="140"/>
      <c r="E59" s="140"/>
      <c r="F59" s="140"/>
      <c r="G59" s="140"/>
      <c r="H59" s="140"/>
      <c r="I59" s="141"/>
    </row>
    <row r="60" spans="1:9" ht="14.25" customHeight="1" x14ac:dyDescent="0.2">
      <c r="A60" s="115"/>
      <c r="B60" s="142"/>
      <c r="C60" s="143"/>
      <c r="D60" s="143"/>
      <c r="E60" s="143"/>
      <c r="F60" s="143"/>
      <c r="G60" s="143"/>
      <c r="H60" s="143"/>
      <c r="I60" s="144"/>
    </row>
    <row r="61" spans="1:9" ht="14.25" customHeight="1" x14ac:dyDescent="0.2">
      <c r="A61" s="112" t="s">
        <v>578</v>
      </c>
      <c r="B61" s="111" t="str">
        <f>VLOOKUP($I$3,一覧[],COLUMN(一覧[サービス内容]),0)</f>
        <v>＜在宅＞
ご自宅で就労をして頂きます。
作業開始、終了時にお電話等で睡眠時間、体温、食事量などの聞き取りをします。
また作業量、就労中の気分の変化なども聞き取りし、日々の体調確認を行っています。
月に1回以上はご自宅での訪問面談を行います。
軽作業などをご利用者様に合わせてご案内、ご提案します。
＜PC＞
事業所へ通所しながら就労して頂きます。
パソコンに特化した作業となり、様々なソフトを使いながら技術を学んでいきます。
パソコン以外ではキーホルダー小物作り、撮影補助の作業などもあります。
＜コンパス＞
事業所（春江地区）へ通所しながら就労して頂きます。※Ｂ型従たる事業所
福祉用具のメンテナンス、社内配送、建物・設備等の維持管理（清掃等）などの作業を行っています。
現在は自力通勤の方が多いですが、将来的には拠点間送迎を見込んでいます。</v>
      </c>
      <c r="C61" s="111"/>
      <c r="D61" s="111"/>
      <c r="E61" s="111"/>
      <c r="F61" s="111"/>
      <c r="G61" s="111"/>
      <c r="H61" s="111"/>
      <c r="I61" s="111"/>
    </row>
    <row r="62" spans="1:9" ht="14.25" customHeight="1" x14ac:dyDescent="0.2">
      <c r="A62" s="112"/>
      <c r="B62" s="111"/>
      <c r="C62" s="111"/>
      <c r="D62" s="111"/>
      <c r="E62" s="111"/>
      <c r="F62" s="111"/>
      <c r="G62" s="111"/>
      <c r="H62" s="111"/>
      <c r="I62" s="111"/>
    </row>
    <row r="63" spans="1:9" ht="14.25" customHeight="1" x14ac:dyDescent="0.2">
      <c r="A63" s="112"/>
      <c r="B63" s="111"/>
      <c r="C63" s="111"/>
      <c r="D63" s="111"/>
      <c r="E63" s="111"/>
      <c r="F63" s="111"/>
      <c r="G63" s="111"/>
      <c r="H63" s="111"/>
      <c r="I63" s="111"/>
    </row>
    <row r="64" spans="1:9" ht="14.25" customHeight="1" x14ac:dyDescent="0.2">
      <c r="A64" s="112" t="s">
        <v>32</v>
      </c>
      <c r="B64" s="111" t="str">
        <f>VLOOKUP($I$3,一覧[],COLUMN(一覧[アピールポイント]),0)</f>
        <v>＜在宅＞
「在宅＝一人」ではなく、離れていても繋がっています。
就労時間は基本は1時間ですが15分から、週に1回からの在宅就労が可能です。(要相談)
まずはご自宅でのお仕事から一歩踏み出したい方、対人にご不安がある方、生活リズムを整えたい方などご連絡お待ちしています。
＜ＰＣ＞
最新の技術、能力を身に着けられます。
整備された環境で、またご自身のペースで無理なく集中して作業に取り組めます。
技術を持つ事で一般就労に繋がりやすく、即戦力として強みになります。
＜コンパス＞
広い作業エリアでそれぞれの作業に専念することができます。
作業内容が明確で分かりやすく、自分のペースでのびのびと取り組めると好評です。
「不器用だ」と仰る方も業務を通して自然とスムーズにこなせるようになっています。
出来るか出来ないかではなく、やってみたいかどうか。ゆっくりと自分のペースで成長していきたいと思っている方、歓迎です。</v>
      </c>
      <c r="C64" s="111"/>
      <c r="D64" s="111"/>
      <c r="E64" s="111"/>
      <c r="F64" s="111"/>
      <c r="G64" s="111"/>
      <c r="H64" s="111"/>
      <c r="I64" s="111"/>
    </row>
    <row r="65" spans="1:9" ht="14.25" customHeight="1" x14ac:dyDescent="0.2">
      <c r="A65" s="112"/>
      <c r="B65" s="111"/>
      <c r="C65" s="111"/>
      <c r="D65" s="111"/>
      <c r="E65" s="111"/>
      <c r="F65" s="111"/>
      <c r="G65" s="111"/>
      <c r="H65" s="111"/>
      <c r="I65" s="111"/>
    </row>
    <row r="66" spans="1:9" ht="14.25" customHeight="1" x14ac:dyDescent="0.2">
      <c r="A66" s="112"/>
      <c r="B66" s="111"/>
      <c r="C66" s="111"/>
      <c r="D66" s="111"/>
      <c r="E66" s="111"/>
      <c r="F66" s="111"/>
      <c r="G66" s="111"/>
      <c r="H66" s="111"/>
      <c r="I66" s="111"/>
    </row>
    <row r="67" spans="1:9" ht="14.25" customHeight="1" x14ac:dyDescent="0.2">
      <c r="A67" s="112"/>
      <c r="B67" s="111"/>
      <c r="C67" s="111"/>
      <c r="D67" s="111"/>
      <c r="E67" s="111"/>
      <c r="F67" s="111"/>
      <c r="G67" s="111"/>
      <c r="H67" s="111"/>
      <c r="I67" s="111"/>
    </row>
  </sheetData>
  <sheetProtection selectLockedCells="1"/>
  <mergeCells count="70">
    <mergeCell ref="A12:A57"/>
    <mergeCell ref="A58:A60"/>
    <mergeCell ref="B58:I60"/>
    <mergeCell ref="D26:I27"/>
    <mergeCell ref="D24:I25"/>
    <mergeCell ref="D56:I57"/>
    <mergeCell ref="B32:C33"/>
    <mergeCell ref="B34:C35"/>
    <mergeCell ref="B36:C37"/>
    <mergeCell ref="B38:C39"/>
    <mergeCell ref="B12:C13"/>
    <mergeCell ref="B18:C19"/>
    <mergeCell ref="B20:C21"/>
    <mergeCell ref="B22:C23"/>
    <mergeCell ref="B26:C27"/>
    <mergeCell ref="B16:C17"/>
    <mergeCell ref="D54:I55"/>
    <mergeCell ref="D48:I49"/>
    <mergeCell ref="D28:I29"/>
    <mergeCell ref="D30:I31"/>
    <mergeCell ref="D32:I33"/>
    <mergeCell ref="D34:I35"/>
    <mergeCell ref="D40:I41"/>
    <mergeCell ref="D42:I43"/>
    <mergeCell ref="D44:I45"/>
    <mergeCell ref="D46:I47"/>
    <mergeCell ref="D38:I39"/>
    <mergeCell ref="D36:I37"/>
    <mergeCell ref="A61:A63"/>
    <mergeCell ref="B61:I63"/>
    <mergeCell ref="D20:I21"/>
    <mergeCell ref="B52:C53"/>
    <mergeCell ref="B54:C55"/>
    <mergeCell ref="B56:C57"/>
    <mergeCell ref="B40:C41"/>
    <mergeCell ref="B42:C43"/>
    <mergeCell ref="B44:C45"/>
    <mergeCell ref="B46:C47"/>
    <mergeCell ref="B48:C49"/>
    <mergeCell ref="B50:C51"/>
    <mergeCell ref="B28:C29"/>
    <mergeCell ref="B30:C31"/>
    <mergeCell ref="D50:I51"/>
    <mergeCell ref="D52:I53"/>
    <mergeCell ref="B24:C25"/>
    <mergeCell ref="D22:I23"/>
    <mergeCell ref="E6:F7"/>
    <mergeCell ref="D14:I15"/>
    <mergeCell ref="D12:I13"/>
    <mergeCell ref="D16:I17"/>
    <mergeCell ref="D18:I19"/>
    <mergeCell ref="B8:D9"/>
    <mergeCell ref="E8:F9"/>
    <mergeCell ref="G8:I9"/>
    <mergeCell ref="B64:I67"/>
    <mergeCell ref="A64:A67"/>
    <mergeCell ref="A2:A3"/>
    <mergeCell ref="A4:A5"/>
    <mergeCell ref="G4:I5"/>
    <mergeCell ref="G6:I7"/>
    <mergeCell ref="B4:D5"/>
    <mergeCell ref="E4:F5"/>
    <mergeCell ref="B2:F3"/>
    <mergeCell ref="G2:H3"/>
    <mergeCell ref="A8:A9"/>
    <mergeCell ref="A10:A11"/>
    <mergeCell ref="B10:I11"/>
    <mergeCell ref="A6:A7"/>
    <mergeCell ref="B6:D7"/>
    <mergeCell ref="B14:C15"/>
  </mergeCells>
  <phoneticPr fontId="1"/>
  <pageMargins left="0.7" right="0.7" top="0.75" bottom="0.75" header="0.3" footer="0.3"/>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一覧</vt:lpstr>
      <vt:lpstr>シート</vt:lpstr>
      <vt:lpstr>シート!Print_Area</vt:lpstr>
      <vt:lpstr>一覧!Print_Area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藤田　春奈</cp:lastModifiedBy>
  <cp:revision>0</cp:revision>
  <cp:lastPrinted>2026-03-04T00:33:23Z</cp:lastPrinted>
  <dcterms:created xsi:type="dcterms:W3CDTF">2025-03-07T03:03:23Z</dcterms:created>
  <dcterms:modified xsi:type="dcterms:W3CDTF">2026-03-10T00:47:52Z</dcterms:modified>
  <cp:category/>
  <cp:contentStatus/>
</cp:coreProperties>
</file>