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DA76E057-D450-4EFC-A207-CE71C427557C}" xr6:coauthVersionLast="47" xr6:coauthVersionMax="47" xr10:uidLastSave="{00000000-0000-0000-0000-000000000000}"/>
  <workbookProtection workbookAlgorithmName="SHA-512" workbookHashValue="eMeLWgMKh1S42SDhQswb7p9pL6RGV2DOiWwHnwBH1fjhFgHpZ0aWLBdTZHLVbUFNRj7z1FVZBS6kVmB9+bbMyg==" workbookSaltValue="kFpQksJ2sqnq0lYt7cNk8w==" workbookSpinCount="100000" lockStructure="1"/>
  <bookViews>
    <workbookView xWindow="-108" yWindow="-108" windowWidth="23256" windowHeight="13896" xr2:uid="{00000000-000D-0000-FFFF-FFFF00000000}"/>
  </bookViews>
  <sheets>
    <sheet name="業者カード" sheetId="11" r:id="rId1"/>
    <sheet name="Inputval" sheetId="19" state="hidden" r:id="rId2"/>
  </sheets>
  <definedNames>
    <definedName name="_xlnm.Print_Area" localSheetId="0">業者カード!$A$1:$AG$163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5" i="19" l="1"/>
  <c r="F172" i="19"/>
  <c r="H168" i="19"/>
  <c r="G168" i="19"/>
  <c r="F168" i="19"/>
  <c r="E168" i="19"/>
  <c r="H167" i="19"/>
  <c r="G167" i="19"/>
  <c r="F167" i="19"/>
  <c r="E167" i="19"/>
  <c r="H166" i="19"/>
  <c r="G166" i="19"/>
  <c r="F166" i="19"/>
  <c r="E166" i="19"/>
  <c r="I160" i="19"/>
  <c r="H160" i="19"/>
  <c r="G160" i="19"/>
  <c r="F160" i="19"/>
  <c r="E160" i="19"/>
  <c r="I159" i="19"/>
  <c r="H159" i="19"/>
  <c r="G159" i="19"/>
  <c r="F159" i="19"/>
  <c r="E159" i="19"/>
  <c r="I158" i="19"/>
  <c r="H158" i="19"/>
  <c r="G158" i="19"/>
  <c r="F158" i="19"/>
  <c r="E158" i="19"/>
  <c r="I157" i="19"/>
  <c r="H157" i="19"/>
  <c r="G157" i="19"/>
  <c r="F157" i="19"/>
  <c r="E157" i="19"/>
  <c r="I156" i="19"/>
  <c r="H156" i="19"/>
  <c r="G156" i="19"/>
  <c r="F156" i="19"/>
  <c r="E156" i="19"/>
  <c r="I155" i="19"/>
  <c r="H155" i="19"/>
  <c r="G155" i="19"/>
  <c r="F155" i="19"/>
  <c r="E155" i="19"/>
  <c r="I154" i="19"/>
  <c r="H154" i="19"/>
  <c r="G154" i="19"/>
  <c r="F154" i="19"/>
  <c r="E154" i="19"/>
  <c r="I153" i="19"/>
  <c r="H153" i="19"/>
  <c r="G153" i="19"/>
  <c r="F153" i="19"/>
  <c r="E153" i="19"/>
  <c r="I152" i="19"/>
  <c r="H152" i="19"/>
  <c r="G152" i="19"/>
  <c r="F152" i="19"/>
  <c r="E152" i="19"/>
  <c r="I151" i="19"/>
  <c r="H151" i="19"/>
  <c r="G151" i="19"/>
  <c r="F151" i="19"/>
  <c r="E151" i="19"/>
  <c r="I150" i="19"/>
  <c r="H150" i="19"/>
  <c r="G150" i="19"/>
  <c r="F150" i="19"/>
  <c r="E150" i="19"/>
  <c r="I149" i="19"/>
  <c r="H149" i="19"/>
  <c r="G149" i="19"/>
  <c r="F149" i="19"/>
  <c r="E149" i="19"/>
  <c r="I148" i="19"/>
  <c r="H148" i="19"/>
  <c r="G148" i="19"/>
  <c r="F148" i="19"/>
  <c r="E148" i="19"/>
  <c r="I147" i="19"/>
  <c r="H147" i="19"/>
  <c r="G147" i="19"/>
  <c r="F147" i="19"/>
  <c r="E147" i="19"/>
  <c r="I146" i="19"/>
  <c r="H146" i="19"/>
  <c r="G146" i="19"/>
  <c r="F146" i="19"/>
  <c r="E146" i="19"/>
  <c r="I145" i="19"/>
  <c r="H145" i="19"/>
  <c r="G145" i="19"/>
  <c r="F145" i="19"/>
  <c r="E145" i="19"/>
  <c r="I144" i="19"/>
  <c r="H144" i="19"/>
  <c r="G144" i="19"/>
  <c r="F144" i="19"/>
  <c r="E144" i="19"/>
  <c r="I143" i="19"/>
  <c r="H143" i="19"/>
  <c r="G143" i="19"/>
  <c r="F143" i="19"/>
  <c r="E143" i="19"/>
  <c r="I142" i="19"/>
  <c r="H142" i="19"/>
  <c r="G142" i="19"/>
  <c r="F142" i="19"/>
  <c r="E142" i="19"/>
  <c r="I141" i="19"/>
  <c r="H141" i="19"/>
  <c r="G141" i="19"/>
  <c r="F141" i="19"/>
  <c r="E141" i="19"/>
  <c r="I140" i="19"/>
  <c r="H140" i="19"/>
  <c r="G140" i="19"/>
  <c r="F140" i="19"/>
  <c r="E140" i="19"/>
  <c r="A138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E117" i="19"/>
  <c r="F116" i="19"/>
  <c r="E116" i="19"/>
  <c r="F115" i="19"/>
  <c r="E115" i="19"/>
  <c r="F114" i="19"/>
  <c r="E114" i="19"/>
  <c r="F113" i="19"/>
  <c r="E113" i="19"/>
  <c r="F52" i="19"/>
  <c r="F51" i="19"/>
  <c r="F50" i="19"/>
  <c r="F49" i="19"/>
  <c r="F48" i="19"/>
  <c r="F47" i="19"/>
  <c r="F44" i="19"/>
  <c r="F43" i="19"/>
  <c r="F42" i="19"/>
  <c r="F41" i="19"/>
  <c r="F40" i="19"/>
  <c r="F37" i="19"/>
  <c r="F36" i="19"/>
  <c r="F35" i="19"/>
  <c r="F34" i="19"/>
  <c r="F33" i="19"/>
  <c r="F32" i="19"/>
  <c r="F29" i="19"/>
  <c r="F28" i="19"/>
  <c r="F25" i="19"/>
  <c r="F24" i="19"/>
  <c r="F23" i="19"/>
  <c r="F22" i="19"/>
  <c r="F21" i="19"/>
  <c r="F20" i="19"/>
  <c r="F17" i="19"/>
  <c r="F16" i="19"/>
  <c r="F12" i="19"/>
  <c r="F11" i="19"/>
  <c r="G10" i="19"/>
  <c r="G9" i="19"/>
  <c r="F8" i="19"/>
  <c r="F5" i="19"/>
  <c r="F4" i="19"/>
  <c r="F2" i="19"/>
  <c r="BA143" i="11"/>
  <c r="AH143" i="11"/>
  <c r="L143" i="11"/>
  <c r="BA142" i="11"/>
  <c r="AH142" i="11"/>
  <c r="L142" i="11"/>
  <c r="BA141" i="11"/>
  <c r="AH141" i="11"/>
  <c r="L141" i="11"/>
  <c r="BA140" i="11"/>
  <c r="AH140" i="11"/>
  <c r="L140" i="11"/>
  <c r="BA139" i="11"/>
  <c r="AH139" i="11"/>
  <c r="L139" i="11"/>
  <c r="BA138" i="11"/>
  <c r="AH138" i="11"/>
  <c r="L138" i="11"/>
  <c r="AS137" i="11"/>
  <c r="AH137" i="11"/>
  <c r="L137" i="11"/>
  <c r="D137" i="11"/>
  <c r="BA136" i="11"/>
  <c r="AH136" i="11"/>
  <c r="L136" i="11"/>
  <c r="BA135" i="11"/>
  <c r="AH135" i="11"/>
  <c r="L135" i="11"/>
  <c r="BA134" i="11"/>
  <c r="AH134" i="11"/>
  <c r="L134" i="11"/>
  <c r="BA133" i="11"/>
  <c r="AH133" i="11"/>
  <c r="L133" i="11"/>
  <c r="BA132" i="11"/>
  <c r="AH132" i="11"/>
  <c r="L132" i="11"/>
  <c r="AH131" i="11"/>
  <c r="L131" i="11"/>
  <c r="AS130" i="11"/>
  <c r="AH130" i="11"/>
  <c r="L130" i="11"/>
  <c r="D130" i="11"/>
  <c r="BA129" i="11"/>
  <c r="AH129" i="11"/>
  <c r="L129" i="11"/>
  <c r="BA128" i="11"/>
  <c r="AH128" i="11"/>
  <c r="L128" i="11"/>
  <c r="BA127" i="11"/>
  <c r="AH127" i="11"/>
  <c r="L127" i="11"/>
  <c r="BA126" i="11"/>
  <c r="AH126" i="11"/>
  <c r="L126" i="11"/>
  <c r="AH125" i="11"/>
  <c r="L125" i="11"/>
  <c r="AH124" i="11"/>
  <c r="L124" i="11"/>
  <c r="AS123" i="11"/>
  <c r="AH123" i="11"/>
  <c r="L123" i="11"/>
  <c r="D123" i="11"/>
  <c r="AI117" i="11"/>
  <c r="E112" i="19" s="1"/>
  <c r="G112" i="19" s="1"/>
  <c r="F112" i="19" s="1"/>
  <c r="AH117" i="11"/>
  <c r="AI116" i="11"/>
  <c r="E111" i="19" s="1"/>
  <c r="G111" i="19" s="1"/>
  <c r="F111" i="19" s="1"/>
  <c r="AH116" i="11"/>
  <c r="AI115" i="11"/>
  <c r="E110" i="19" s="1"/>
  <c r="G110" i="19" s="1"/>
  <c r="F110" i="19" s="1"/>
  <c r="AH115" i="11"/>
  <c r="AI114" i="11"/>
  <c r="E109" i="19" s="1"/>
  <c r="G109" i="19" s="1"/>
  <c r="F109" i="19" s="1"/>
  <c r="AH114" i="11"/>
  <c r="AI113" i="11"/>
  <c r="E108" i="19" s="1"/>
  <c r="G108" i="19" s="1"/>
  <c r="F108" i="19" s="1"/>
  <c r="AH113" i="11"/>
  <c r="AI112" i="11"/>
  <c r="E107" i="19" s="1"/>
  <c r="G107" i="19" s="1"/>
  <c r="F107" i="19" s="1"/>
  <c r="AH112" i="11"/>
  <c r="AI111" i="11"/>
  <c r="E106" i="19" s="1"/>
  <c r="G106" i="19" s="1"/>
  <c r="F106" i="19" s="1"/>
  <c r="AH111" i="11"/>
  <c r="AI110" i="11"/>
  <c r="E105" i="19" s="1"/>
  <c r="G105" i="19" s="1"/>
  <c r="F105" i="19" s="1"/>
  <c r="AH110" i="11"/>
  <c r="AI109" i="11"/>
  <c r="E104" i="19" s="1"/>
  <c r="G104" i="19" s="1"/>
  <c r="F104" i="19" s="1"/>
  <c r="AH109" i="11"/>
  <c r="AI108" i="11"/>
  <c r="E103" i="19" s="1"/>
  <c r="G103" i="19" s="1"/>
  <c r="F103" i="19" s="1"/>
  <c r="AH108" i="11"/>
  <c r="AI107" i="11"/>
  <c r="E102" i="19" s="1"/>
  <c r="G102" i="19" s="1"/>
  <c r="F102" i="19" s="1"/>
  <c r="AH107" i="11"/>
  <c r="AI106" i="11"/>
  <c r="E101" i="19" s="1"/>
  <c r="G101" i="19" s="1"/>
  <c r="F101" i="19" s="1"/>
  <c r="AH106" i="11"/>
  <c r="AI105" i="11"/>
  <c r="E100" i="19" s="1"/>
  <c r="G100" i="19" s="1"/>
  <c r="F100" i="19" s="1"/>
  <c r="AH105" i="11"/>
  <c r="AI104" i="11"/>
  <c r="E99" i="19" s="1"/>
  <c r="G99" i="19" s="1"/>
  <c r="F99" i="19" s="1"/>
  <c r="AH104" i="11"/>
  <c r="AI103" i="11"/>
  <c r="E98" i="19" s="1"/>
  <c r="G98" i="19" s="1"/>
  <c r="F98" i="19" s="1"/>
  <c r="AH103" i="11"/>
  <c r="AI102" i="11"/>
  <c r="E97" i="19" s="1"/>
  <c r="G97" i="19" s="1"/>
  <c r="F97" i="19" s="1"/>
  <c r="AH102" i="11"/>
  <c r="AI101" i="11"/>
  <c r="E96" i="19" s="1"/>
  <c r="G96" i="19" s="1"/>
  <c r="F96" i="19" s="1"/>
  <c r="AH101" i="11"/>
  <c r="AI100" i="11"/>
  <c r="E95" i="19" s="1"/>
  <c r="G95" i="19" s="1"/>
  <c r="F95" i="19" s="1"/>
  <c r="AH100" i="11"/>
  <c r="AI99" i="11"/>
  <c r="E94" i="19" s="1"/>
  <c r="G94" i="19" s="1"/>
  <c r="F94" i="19" s="1"/>
  <c r="AH99" i="11"/>
  <c r="AI98" i="11"/>
  <c r="E93" i="19" s="1"/>
  <c r="G93" i="19" s="1"/>
  <c r="F93" i="19" s="1"/>
  <c r="AH98" i="11"/>
  <c r="AI97" i="11"/>
  <c r="E92" i="19" s="1"/>
  <c r="G92" i="19" s="1"/>
  <c r="F92" i="19" s="1"/>
  <c r="AH97" i="11"/>
  <c r="AI96" i="11"/>
  <c r="E91" i="19" s="1"/>
  <c r="G91" i="19" s="1"/>
  <c r="F91" i="19" s="1"/>
  <c r="AH96" i="11"/>
  <c r="AI95" i="11"/>
  <c r="E90" i="19" s="1"/>
  <c r="G90" i="19" s="1"/>
  <c r="F90" i="19" s="1"/>
  <c r="AH95" i="11"/>
  <c r="AI94" i="11"/>
  <c r="E89" i="19" s="1"/>
  <c r="G89" i="19" s="1"/>
  <c r="F89" i="19" s="1"/>
  <c r="AH94" i="11"/>
  <c r="AI93" i="11"/>
  <c r="E88" i="19" s="1"/>
  <c r="G88" i="19" s="1"/>
  <c r="F88" i="19" s="1"/>
  <c r="AH93" i="11"/>
  <c r="AI92" i="11"/>
  <c r="E87" i="19" s="1"/>
  <c r="G87" i="19" s="1"/>
  <c r="F87" i="19" s="1"/>
  <c r="AH92" i="11"/>
  <c r="AI91" i="11"/>
  <c r="E86" i="19" s="1"/>
  <c r="G86" i="19" s="1"/>
  <c r="F86" i="19" s="1"/>
  <c r="AH91" i="11"/>
  <c r="AI86" i="11"/>
  <c r="E85" i="19" s="1"/>
  <c r="G85" i="19" s="1"/>
  <c r="F85" i="19" s="1"/>
  <c r="AH86" i="11"/>
  <c r="AI85" i="11"/>
  <c r="E84" i="19" s="1"/>
  <c r="G84" i="19" s="1"/>
  <c r="F84" i="19" s="1"/>
  <c r="AH85" i="11"/>
  <c r="AI84" i="11"/>
  <c r="E83" i="19" s="1"/>
  <c r="G83" i="19" s="1"/>
  <c r="F83" i="19" s="1"/>
  <c r="AH84" i="11"/>
  <c r="AI83" i="11"/>
  <c r="E82" i="19" s="1"/>
  <c r="G82" i="19" s="1"/>
  <c r="F82" i="19" s="1"/>
  <c r="AH83" i="11"/>
  <c r="AI82" i="11"/>
  <c r="E81" i="19" s="1"/>
  <c r="G81" i="19" s="1"/>
  <c r="F81" i="19" s="1"/>
  <c r="AH82" i="11"/>
  <c r="AI81" i="11"/>
  <c r="E80" i="19" s="1"/>
  <c r="G80" i="19" s="1"/>
  <c r="F80" i="19" s="1"/>
  <c r="AH81" i="11"/>
  <c r="AI80" i="11"/>
  <c r="E79" i="19" s="1"/>
  <c r="G79" i="19" s="1"/>
  <c r="F79" i="19" s="1"/>
  <c r="AH80" i="11"/>
  <c r="AI79" i="11"/>
  <c r="E78" i="19" s="1"/>
  <c r="G78" i="19" s="1"/>
  <c r="F78" i="19" s="1"/>
  <c r="AH79" i="11"/>
  <c r="AI78" i="11"/>
  <c r="E77" i="19" s="1"/>
  <c r="G77" i="19" s="1"/>
  <c r="F77" i="19" s="1"/>
  <c r="AH78" i="11"/>
  <c r="AI77" i="11"/>
  <c r="E76" i="19" s="1"/>
  <c r="G76" i="19" s="1"/>
  <c r="F76" i="19" s="1"/>
  <c r="AH77" i="11"/>
  <c r="AI76" i="11"/>
  <c r="E75" i="19" s="1"/>
  <c r="G75" i="19" s="1"/>
  <c r="F75" i="19" s="1"/>
  <c r="AH76" i="11"/>
  <c r="AI75" i="11"/>
  <c r="E74" i="19" s="1"/>
  <c r="G74" i="19" s="1"/>
  <c r="F74" i="19" s="1"/>
  <c r="AH75" i="11"/>
  <c r="AI74" i="11"/>
  <c r="E73" i="19" s="1"/>
  <c r="G73" i="19" s="1"/>
  <c r="F73" i="19" s="1"/>
  <c r="AH74" i="11"/>
  <c r="AI73" i="11"/>
  <c r="E72" i="19" s="1"/>
  <c r="G72" i="19" s="1"/>
  <c r="F72" i="19" s="1"/>
  <c r="AH73" i="11"/>
  <c r="AI72" i="11"/>
  <c r="E71" i="19" s="1"/>
  <c r="G71" i="19" s="1"/>
  <c r="F71" i="19" s="1"/>
  <c r="AH72" i="11"/>
  <c r="AI71" i="11"/>
  <c r="H70" i="19" s="1"/>
  <c r="AH71" i="11"/>
  <c r="AI70" i="11"/>
  <c r="H69" i="19" s="1"/>
  <c r="AH70" i="11"/>
  <c r="AI69" i="11"/>
  <c r="H68" i="19" s="1"/>
  <c r="AH69" i="11"/>
  <c r="AI68" i="11"/>
  <c r="H67" i="19" s="1"/>
  <c r="AH68" i="11"/>
  <c r="AI67" i="11"/>
  <c r="H66" i="19" s="1"/>
  <c r="AH67" i="11"/>
  <c r="AI66" i="11"/>
  <c r="H65" i="19" s="1"/>
  <c r="AH66" i="11"/>
  <c r="AI65" i="11"/>
  <c r="H64" i="19" s="1"/>
  <c r="AH65" i="11"/>
  <c r="AI64" i="11"/>
  <c r="H63" i="19" s="1"/>
  <c r="AH64" i="11"/>
  <c r="AI63" i="11"/>
  <c r="H62" i="19" s="1"/>
  <c r="AH63" i="11"/>
  <c r="AI62" i="11"/>
  <c r="H61" i="19" s="1"/>
  <c r="AH62" i="11"/>
  <c r="AI61" i="11"/>
  <c r="H60" i="19" s="1"/>
  <c r="AH61" i="11"/>
  <c r="AH58" i="11"/>
  <c r="R7" i="11" s="1"/>
  <c r="AH43" i="11"/>
  <c r="F173" i="19" s="1"/>
  <c r="AH33" i="11"/>
  <c r="F31" i="19" s="1"/>
  <c r="AH32" i="11"/>
  <c r="F30" i="19" s="1"/>
  <c r="F30" i="11"/>
  <c r="AH30" i="11" s="1"/>
  <c r="AH17" i="11"/>
  <c r="F19" i="19" s="1"/>
  <c r="AJ16" i="11"/>
  <c r="AI16" i="11"/>
  <c r="AH16" i="11"/>
  <c r="F18" i="19" s="1"/>
  <c r="AK15" i="11"/>
  <c r="AJ15" i="11"/>
  <c r="AI15" i="11"/>
  <c r="F15" i="19" s="1"/>
  <c r="AH15" i="11"/>
  <c r="F31" i="11" s="1"/>
  <c r="AH31" i="11" s="1"/>
  <c r="AH14" i="11"/>
  <c r="AI10" i="11"/>
  <c r="F10" i="19" s="1"/>
  <c r="AH10" i="11"/>
  <c r="F9" i="19" s="1"/>
  <c r="AH8" i="11"/>
  <c r="AK4" i="11"/>
  <c r="F3" i="19" s="1"/>
  <c r="AI4" i="11"/>
  <c r="BQ1" i="11"/>
  <c r="AT1" i="11"/>
  <c r="E1" i="11"/>
  <c r="AI43" i="11" l="1"/>
  <c r="F174" i="19" s="1"/>
  <c r="E60" i="19"/>
  <c r="G60" i="19" s="1"/>
  <c r="F60" i="19" s="1"/>
  <c r="E61" i="19"/>
  <c r="G61" i="19" s="1"/>
  <c r="F61" i="19" s="1"/>
  <c r="E62" i="19"/>
  <c r="G62" i="19" s="1"/>
  <c r="F62" i="19" s="1"/>
  <c r="E63" i="19"/>
  <c r="G63" i="19" s="1"/>
  <c r="F63" i="19" s="1"/>
  <c r="E64" i="19"/>
  <c r="G64" i="19" s="1"/>
  <c r="F64" i="19" s="1"/>
  <c r="E65" i="19"/>
  <c r="G65" i="19" s="1"/>
  <c r="F65" i="19" s="1"/>
  <c r="E66" i="19"/>
  <c r="G66" i="19" s="1"/>
  <c r="F66" i="19" s="1"/>
  <c r="E67" i="19"/>
  <c r="G67" i="19" s="1"/>
  <c r="F67" i="19" s="1"/>
  <c r="E68" i="19"/>
  <c r="G68" i="19" s="1"/>
  <c r="F68" i="19" s="1"/>
  <c r="E69" i="19"/>
  <c r="G69" i="19" s="1"/>
  <c r="F69" i="19" s="1"/>
  <c r="E70" i="19"/>
  <c r="G70" i="19" s="1"/>
  <c r="F70" i="19" s="1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</calcChain>
</file>

<file path=xl/sharedStrings.xml><?xml version="1.0" encoding="utf-8"?>
<sst xmlns="http://schemas.openxmlformats.org/spreadsheetml/2006/main" count="1038" uniqueCount="398">
  <si>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</si>
  <si>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</si>
  <si>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</si>
  <si>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</si>
  <si>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品目</t>
    <rPh sb="0" eb="2">
      <t>ヒンモク</t>
    </rPh>
    <phoneticPr fontId="2"/>
  </si>
  <si>
    <t>文具</t>
    <rPh sb="0" eb="2">
      <t>ブング</t>
    </rPh>
    <phoneticPr fontId="2"/>
  </si>
  <si>
    <t>用紙</t>
    <rPh sb="0" eb="2">
      <t>ヨウシ</t>
    </rPh>
    <phoneticPr fontId="2"/>
  </si>
  <si>
    <t>書籍</t>
    <rPh sb="0" eb="2">
      <t>ショセキ</t>
    </rPh>
    <phoneticPr fontId="2"/>
  </si>
  <si>
    <t>地図</t>
    <rPh sb="0" eb="2">
      <t>チズ</t>
    </rPh>
    <phoneticPr fontId="2"/>
  </si>
  <si>
    <t>教材用具</t>
    <rPh sb="0" eb="2">
      <t>キョウザイ</t>
    </rPh>
    <rPh sb="2" eb="4">
      <t>ヨウグ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</si>
  <si>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</si>
  <si>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</si>
  <si>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</si>
  <si>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</si>
  <si>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</si>
  <si>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</si>
  <si>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</si>
  <si>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</si>
  <si>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</si>
  <si>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</si>
  <si>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</si>
  <si>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</si>
  <si>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</si>
  <si>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</si>
  <si>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</si>
  <si>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営業種目表から取引を希望する物品に該当するものを選び、「大分類」および「中分類」欄に該当番号を記入すること。</t>
    <phoneticPr fontId="2"/>
  </si>
  <si>
    <t>記入日</t>
    <rPh sb="0" eb="2">
      <t>キニュウ</t>
    </rPh>
    <rPh sb="2" eb="3">
      <t>ビ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</si>
  <si>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</si>
  <si>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</si>
  <si>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</si>
  <si>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</si>
  <si>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</si>
  <si>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</si>
  <si>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入札参加希望種目</t>
    <rPh sb="0" eb="2">
      <t>ニュウサツ</t>
    </rPh>
    <rPh sb="2" eb="4">
      <t>サンカ</t>
    </rPh>
    <rPh sb="4" eb="6">
      <t>キボウ</t>
    </rPh>
    <rPh sb="6" eb="8">
      <t>シュモク</t>
    </rPh>
    <phoneticPr fontId="2"/>
  </si>
  <si>
    <t>○</t>
    <phoneticPr fontId="2"/>
  </si>
  <si>
    <t>上記のとおり業者カードの登録申請をします。</t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</si>
  <si>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</si>
  <si>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</si>
  <si>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</si>
  <si>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　</t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</si>
  <si>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</si>
  <si>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市内</t>
    <rPh sb="0" eb="2">
      <t>シナイ</t>
    </rPh>
    <phoneticPr fontId="2"/>
  </si>
  <si>
    <t>準市内</t>
    <rPh sb="0" eb="1">
      <t>ジュン</t>
    </rPh>
    <rPh sb="1" eb="3">
      <t>シナイ</t>
    </rPh>
    <phoneticPr fontId="2"/>
  </si>
  <si>
    <t>県内</t>
    <rPh sb="0" eb="2">
      <t>ケンナイ</t>
    </rPh>
    <phoneticPr fontId="2"/>
  </si>
  <si>
    <t>〒</t>
    <phoneticPr fontId="2"/>
  </si>
  <si>
    <t>メールアドレス</t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</si>
  <si>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</si>
  <si>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</si>
  <si>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</si>
  <si>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</si>
  <si>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</si>
  <si>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</si>
  <si>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</si>
  <si>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</si>
  <si>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</si>
  <si>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</si>
  <si>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</si>
  <si>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</si>
  <si>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CLASS</t>
    <phoneticPr fontId="2"/>
  </si>
  <si>
    <t>VERSION</t>
    <phoneticPr fontId="2"/>
  </si>
  <si>
    <t>LASDEC</t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</si>
  <si>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</si>
  <si>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</si>
  <si>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</si>
  <si>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</si>
  <si>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</si>
  <si>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</si>
  <si>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</si>
  <si>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</si>
  <si>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</si>
  <si>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</si>
  <si>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</si>
  <si>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</si>
  <si>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</si>
  <si>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</si>
  <si>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</si>
  <si>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</si>
  <si>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</si>
  <si>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</si>
  <si>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</si>
  <si>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</si>
  <si>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</si>
  <si>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</si>
  <si>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</si>
  <si>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Val</t>
    <phoneticPr fontId="2"/>
  </si>
  <si>
    <t>MST_SUPPLIER_LIST</t>
    <phoneticPr fontId="2"/>
  </si>
  <si>
    <t>MST_SUPPLIER_LIST</t>
    <phoneticPr fontId="2"/>
  </si>
  <si>
    <t>SU_RECEIPT_DATE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</si>
  <si>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</si>
  <si>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</si>
  <si>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</si>
  <si>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</si>
  <si>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</si>
  <si>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</si>
  <si>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</si>
  <si>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</si>
  <si>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</si>
  <si>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8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</si>
  <si>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</si>
  <si>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</si>
  <si>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</si>
  <si>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</si>
  <si>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</si>
  <si>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</si>
  <si>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</si>
  <si>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</si>
  <si>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</si>
  <si>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</si>
  <si>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</si>
  <si>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</si>
  <si>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</si>
  <si>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</si>
  <si>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</si>
  <si>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</si>
  <si>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</si>
  <si>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</si>
  <si>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</si>
  <si>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</si>
  <si>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</si>
  <si>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</si>
  <si>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</si>
  <si>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</si>
  <si>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</si>
  <si>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</si>
  <si>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</si>
  <si>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</si>
  <si>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</si>
  <si>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</si>
  <si>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</si>
  <si>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</si>
  <si>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</si>
  <si>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</si>
  <si>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</si>
  <si>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</si>
  <si>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</si>
  <si>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</si>
  <si>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</si>
  <si>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</si>
  <si>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</si>
  <si>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</si>
  <si>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</si>
  <si>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</si>
  <si>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</si>
  <si>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</si>
  <si>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</si>
  <si>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</si>
  <si>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</si>
  <si>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</si>
  <si>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</si>
  <si>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</si>
  <si>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</si>
  <si>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</si>
  <si>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</si>
  <si>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</si>
  <si>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</si>
  <si>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</si>
  <si>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</si>
  <si>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</si>
  <si>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</si>
  <si>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</si>
  <si>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</si>
  <si>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</si>
  <si>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</si>
  <si>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</si>
  <si>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</si>
  <si>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</si>
  <si>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</si>
  <si>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</si>
  <si>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</si>
  <si>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</si>
  <si>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</si>
  <si>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</si>
  <si>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</si>
  <si>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</si>
  <si>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</si>
  <si>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</si>
  <si>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</si>
  <si>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</si>
  <si>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</si>
  <si>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</si>
  <si>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</si>
  <si>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</si>
  <si>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</si>
  <si>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</si>
  <si>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</si>
  <si>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</si>
  <si>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○○市</t>
    <rPh sb="2" eb="3">
      <t>シ</t>
    </rPh>
    <phoneticPr fontId="2"/>
  </si>
  <si>
    <t>申請年度</t>
    <rPh sb="0" eb="2">
      <t>シンセイ</t>
    </rPh>
    <rPh sb="2" eb="4">
      <t>ネンド</t>
    </rPh>
    <phoneticPr fontId="2"/>
  </si>
  <si>
    <t>令和3・4年度</t>
    <rPh sb="0" eb="2">
      <t>レイワ</t>
    </rPh>
    <rPh sb="5" eb="7">
      <t>ネンド</t>
    </rPh>
    <phoneticPr fontId="2"/>
  </si>
  <si>
    <t>郵便番号</t>
    <rPh sb="0" eb="4">
      <t>ユウビンバンゴウ</t>
    </rPh>
    <phoneticPr fontId="2"/>
  </si>
  <si>
    <t>-</t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</si>
  <si>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</si>
  <si>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</si>
  <si>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町名地番</t>
    <rPh sb="0" eb="4">
      <t>チョウメイチバン</t>
    </rPh>
    <phoneticPr fontId="2"/>
  </si>
  <si>
    <t>@</t>
    <phoneticPr fontId="2"/>
  </si>
  <si>
    <t>業務内容は、システムで検索するために使用しますので、具体的な内容について記入してください。</t>
    <rPh sb="0" eb="2">
      <t>ギョウム</t>
    </rPh>
    <rPh sb="2" eb="4">
      <t>ナイヨウ</t>
    </rPh>
    <phoneticPr fontId="2"/>
  </si>
  <si>
    <t>業者番号</t>
    <rPh sb="0" eb="2">
      <t>ギョウシャ</t>
    </rPh>
    <rPh sb="2" eb="4">
      <t>バンゴウ</t>
    </rPh>
    <phoneticPr fontId="2"/>
  </si>
  <si>
    <t>SU_CODE</t>
    <phoneticPr fontId="2"/>
  </si>
  <si>
    <t>法人番号</t>
    <rPh sb="0" eb="2">
      <t>ホウジン</t>
    </rPh>
    <rPh sb="2" eb="4">
      <t>バンゴウ</t>
    </rPh>
    <phoneticPr fontId="2"/>
  </si>
  <si>
    <t>SU_CORPORATE_NO</t>
    <phoneticPr fontId="2"/>
  </si>
  <si>
    <t>福井県</t>
    <rPh sb="0" eb="3">
      <t>フクイケン</t>
    </rPh>
    <phoneticPr fontId="2"/>
  </si>
  <si>
    <t>物品　太郎</t>
    <rPh sb="0" eb="2">
      <t>ブッピン</t>
    </rPh>
    <rPh sb="3" eb="5">
      <t>タロウ</t>
    </rPh>
    <phoneticPr fontId="2"/>
  </si>
  <si>
    <t>ブッピン　タロウ</t>
    <phoneticPr fontId="2"/>
  </si>
  <si>
    <t>1234-56-0001</t>
    <phoneticPr fontId="2"/>
  </si>
  <si>
    <t>1234-56-0002</t>
    <phoneticPr fontId="2"/>
  </si>
  <si>
    <t>チュウオウエイギョウショ</t>
    <phoneticPr fontId="2"/>
  </si>
  <si>
    <t>物品　次郎</t>
    <rPh sb="0" eb="2">
      <t>ブッピン</t>
    </rPh>
    <rPh sb="3" eb="5">
      <t>ジロウ</t>
    </rPh>
    <phoneticPr fontId="2"/>
  </si>
  <si>
    <t>ブッピン　ジロウ</t>
    <phoneticPr fontId="2"/>
  </si>
  <si>
    <t>1234-56-0003</t>
    <phoneticPr fontId="2"/>
  </si>
  <si>
    <t>1234-56-0004</t>
    <phoneticPr fontId="2"/>
  </si>
  <si>
    <t>物品　花子</t>
    <rPh sb="0" eb="2">
      <t>ブッピン</t>
    </rPh>
    <rPh sb="3" eb="5">
      <t>ハナコ</t>
    </rPh>
    <phoneticPr fontId="2"/>
  </si>
  <si>
    <t>ブッピン　ハナコ</t>
    <phoneticPr fontId="2"/>
  </si>
  <si>
    <t>ＦＡＸ番号</t>
    <rPh sb="3" eb="5">
      <t>バンゴウ</t>
    </rPh>
    <phoneticPr fontId="2"/>
  </si>
  <si>
    <t>代表者</t>
    <rPh sb="0" eb="2">
      <t>ダイヒョウ</t>
    </rPh>
    <rPh sb="2" eb="3">
      <t>シャ</t>
    </rPh>
    <phoneticPr fontId="2"/>
  </si>
  <si>
    <t>届出区分</t>
    <rPh sb="0" eb="2">
      <t>トドケデ</t>
    </rPh>
    <rPh sb="2" eb="4">
      <t>クブン</t>
    </rPh>
    <phoneticPr fontId="2"/>
  </si>
  <si>
    <t>所在地又は住所</t>
    <phoneticPr fontId="2"/>
  </si>
  <si>
    <t>【選択肢一覧】</t>
    <rPh sb="1" eb="4">
      <t>センタクシ</t>
    </rPh>
    <rPh sb="4" eb="6">
      <t>イチラン</t>
    </rPh>
    <phoneticPr fontId="2"/>
  </si>
  <si>
    <t>資本金</t>
    <rPh sb="0" eb="1">
      <t>シ</t>
    </rPh>
    <rPh sb="1" eb="2">
      <t>ホン</t>
    </rPh>
    <rPh sb="2" eb="3">
      <t>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</si>
  <si>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</si>
  <si>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</si>
  <si>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業務内容</t>
    <phoneticPr fontId="2"/>
  </si>
  <si>
    <t>0123456789003</t>
    <phoneticPr fontId="2"/>
  </si>
  <si>
    <t>Ｓａｍｐｌｅ商店</t>
    <rPh sb="6" eb="8">
      <t>ショウテン</t>
    </rPh>
    <phoneticPr fontId="2"/>
  </si>
  <si>
    <t>サンンプルショウテン</t>
    <phoneticPr fontId="2"/>
  </si>
  <si>
    <t>910</t>
    <phoneticPr fontId="2"/>
  </si>
  <si>
    <t>0000</t>
    <phoneticPr fontId="2"/>
  </si>
  <si>
    <t>代表取締役社長</t>
    <rPh sb="0" eb="2">
      <t>ダイヒョウ</t>
    </rPh>
    <rPh sb="2" eb="7">
      <t>トリシマリヤクシャチョウ</t>
    </rPh>
    <phoneticPr fontId="2"/>
  </si>
  <si>
    <t>sample.co.jp</t>
    <phoneticPr fontId="2"/>
  </si>
  <si>
    <t>Ｓａｍｐｌｅ商店</t>
    <phoneticPr fontId="2"/>
  </si>
  <si>
    <t>中央営業所</t>
    <rPh sb="0" eb="2">
      <t>チュウオウ</t>
    </rPh>
    <rPh sb="2" eb="5">
      <t>エイギョウショ</t>
    </rPh>
    <phoneticPr fontId="2"/>
  </si>
  <si>
    <t>○○２－３</t>
    <phoneticPr fontId="2"/>
  </si>
  <si>
    <t>営業所長</t>
    <rPh sb="0" eb="4">
      <t>エイギョウショチョウ</t>
    </rPh>
    <phoneticPr fontId="2"/>
  </si>
  <si>
    <t>j-bupin</t>
    <phoneticPr fontId="2"/>
  </si>
  <si>
    <t>営業課</t>
    <rPh sb="0" eb="3">
      <t>エイギョウカ</t>
    </rPh>
    <phoneticPr fontId="2"/>
  </si>
  <si>
    <t>文房具類、再生紙、折り紙</t>
    <rPh sb="0" eb="4">
      <t>ブンボウグルイ</t>
    </rPh>
    <rPh sb="5" eb="8">
      <t>サイセイシ</t>
    </rPh>
    <rPh sb="9" eb="10">
      <t>オ</t>
    </rPh>
    <rPh sb="11" eb="12">
      <t>ガミ</t>
    </rPh>
    <phoneticPr fontId="2"/>
  </si>
  <si>
    <t>図書、雑誌、刊行本
各種地図、地形図</t>
    <rPh sb="0" eb="2">
      <t>トショ</t>
    </rPh>
    <rPh sb="3" eb="5">
      <t>ザッシ</t>
    </rPh>
    <rPh sb="6" eb="9">
      <t>カンコウボン</t>
    </rPh>
    <rPh sb="10" eb="14">
      <t>カクシュチズ</t>
    </rPh>
    <rPh sb="15" eb="18">
      <t>チケイズ</t>
    </rPh>
    <phoneticPr fontId="2"/>
  </si>
  <si>
    <t>保育教材教具、運動遊具</t>
    <rPh sb="0" eb="4">
      <t>ホイクキョウザイ</t>
    </rPh>
    <rPh sb="4" eb="6">
      <t>キョウグ</t>
    </rPh>
    <rPh sb="7" eb="11">
      <t>ウンドウユウグ</t>
    </rPh>
    <phoneticPr fontId="2"/>
  </si>
  <si>
    <t>ISO認証取得状況</t>
    <rPh sb="3" eb="9">
      <t>ニンショウシュトクジョウキョウ</t>
    </rPh>
    <phoneticPr fontId="2"/>
  </si>
  <si>
    <t>無し</t>
  </si>
  <si>
    <t>ISO9000取得</t>
  </si>
  <si>
    <t>ISO14001取得</t>
  </si>
  <si>
    <t>両方取得</t>
  </si>
  <si>
    <t>福井市</t>
    <rPh sb="0" eb="2">
      <t>フクイ</t>
    </rPh>
    <rPh sb="2" eb="3">
      <t>シ</t>
    </rPh>
    <phoneticPr fontId="2"/>
  </si>
  <si>
    <t>債主番号</t>
    <rPh sb="0" eb="4">
      <t>サイシュバンゴウ</t>
    </rPh>
    <phoneticPr fontId="2"/>
  </si>
  <si>
    <t>福井市入力</t>
    <rPh sb="0" eb="3">
      <t>フクイシ</t>
    </rPh>
    <rPh sb="3" eb="5">
      <t>ニュウリョク</t>
    </rPh>
    <phoneticPr fontId="2"/>
  </si>
  <si>
    <t>登録する営業所（本社または委任された営業所）</t>
    <rPh sb="0" eb="2">
      <t>トウロク</t>
    </rPh>
    <rPh sb="4" eb="7">
      <t>エイギョウショ</t>
    </rPh>
    <rPh sb="8" eb="10">
      <t>ホンシャ</t>
    </rPh>
    <rPh sb="13" eb="15">
      <t>イニン</t>
    </rPh>
    <rPh sb="18" eb="21">
      <t>エイギョウショ</t>
    </rPh>
    <phoneticPr fontId="2"/>
  </si>
  <si>
    <t>字名(丁目)</t>
    <rPh sb="0" eb="1">
      <t>ジ</t>
    </rPh>
    <rPh sb="1" eb="2">
      <t>メイ</t>
    </rPh>
    <rPh sb="3" eb="5">
      <t>チョウメ</t>
    </rPh>
    <phoneticPr fontId="2"/>
  </si>
  <si>
    <t>番地</t>
    <rPh sb="0" eb="2">
      <t>バンチ</t>
    </rPh>
    <phoneticPr fontId="2"/>
  </si>
  <si>
    <t>方書</t>
    <rPh sb="0" eb="1">
      <t>カタ</t>
    </rPh>
    <rPh sb="1" eb="2">
      <t>ショ</t>
    </rPh>
    <phoneticPr fontId="2"/>
  </si>
  <si>
    <t>ISO認証取得状況</t>
    <rPh sb="3" eb="5">
      <t>ニンショウ</t>
    </rPh>
    <rPh sb="5" eb="7">
      <t>シュトク</t>
    </rPh>
    <rPh sb="7" eb="9">
      <t>ジョウキョウ</t>
    </rPh>
    <phoneticPr fontId="2"/>
  </si>
  <si>
    <t>委任</t>
    <rPh sb="0" eb="2">
      <t>イニン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</si>
  <si>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</si>
  <si>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</si>
  <si>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企業規模</t>
    <rPh sb="0" eb="4">
      <t>キギョウキボ</t>
    </rPh>
    <phoneticPr fontId="2"/>
  </si>
  <si>
    <t>中小企業</t>
    <rPh sb="0" eb="4">
      <t>チュウショウキギョウ</t>
    </rPh>
    <phoneticPr fontId="2"/>
  </si>
  <si>
    <t>大企業</t>
    <rPh sb="0" eb="3">
      <t>ダイキギョウ</t>
    </rPh>
    <phoneticPr fontId="2"/>
  </si>
  <si>
    <t>許可等
提出区分</t>
    <rPh sb="0" eb="2">
      <t>キョカ</t>
    </rPh>
    <rPh sb="2" eb="3">
      <t>ナド</t>
    </rPh>
    <rPh sb="4" eb="6">
      <t>テイシュツ</t>
    </rPh>
    <rPh sb="6" eb="8">
      <t>クブン</t>
    </rPh>
    <phoneticPr fontId="2"/>
  </si>
  <si>
    <t>清掃等</t>
    <phoneticPr fontId="2"/>
  </si>
  <si>
    <t>建物清掃・管理</t>
  </si>
  <si>
    <t>建築物内の衛生維持管理</t>
  </si>
  <si>
    <t>必須</t>
    <rPh sb="0" eb="2">
      <t>ヒッス</t>
    </rPh>
    <phoneticPr fontId="2"/>
  </si>
  <si>
    <t>受水槽清掃</t>
  </si>
  <si>
    <t>飲料水、貯水槽</t>
  </si>
  <si>
    <t>任意</t>
    <rPh sb="0" eb="2">
      <t>ニンイ</t>
    </rPh>
    <phoneticPr fontId="2"/>
  </si>
  <si>
    <t>浄化槽清掃</t>
  </si>
  <si>
    <t>し尿、浄化槽汚泥</t>
  </si>
  <si>
    <t>下水道・河川清掃</t>
  </si>
  <si>
    <t>管渠内清掃、汚水桝清掃等</t>
  </si>
  <si>
    <t>屋外清掃</t>
  </si>
  <si>
    <t>道路、側溝、公園、草刈り等</t>
  </si>
  <si>
    <t>害虫駆除</t>
  </si>
  <si>
    <t>建物の害虫、ねずみの駆除</t>
  </si>
  <si>
    <t>樹木剪定・芝生管理</t>
  </si>
  <si>
    <t>その他（清掃等）</t>
  </si>
  <si>
    <t>ダクト、給排水管、プール、公衆トイレ清掃等</t>
  </si>
  <si>
    <t>警備・受付等</t>
    <phoneticPr fontId="2"/>
  </si>
  <si>
    <t>有人警備</t>
  </si>
  <si>
    <t>常駐警備、宿日直等、交通誘導</t>
  </si>
  <si>
    <t>機械警備</t>
  </si>
  <si>
    <t xml:space="preserve">機械による警備   </t>
  </si>
  <si>
    <t>受付・案内</t>
  </si>
  <si>
    <t>受付、案内、電話交換等</t>
  </si>
  <si>
    <t>その他（警備・受付等）</t>
  </si>
  <si>
    <t>自転車指導整理、駐車場管理等</t>
  </si>
  <si>
    <t>設備保守等</t>
    <phoneticPr fontId="2"/>
  </si>
  <si>
    <t>電気設備</t>
  </si>
  <si>
    <t>電気設備点検、自家発電機、水位計等</t>
  </si>
  <si>
    <t>空調衛生設備</t>
  </si>
  <si>
    <t>冷暖房等</t>
  </si>
  <si>
    <t>通信施設</t>
  </si>
  <si>
    <t>電話交換機、無線機等</t>
  </si>
  <si>
    <t>エレベーター</t>
  </si>
  <si>
    <t>消防設備</t>
  </si>
  <si>
    <t>屋内消火栓､スプリンクラー､火災報知機等</t>
  </si>
  <si>
    <t>浄化槽</t>
  </si>
  <si>
    <t>ボイラー</t>
  </si>
  <si>
    <t>ボイラー、煙突等</t>
  </si>
  <si>
    <t>給排水設備</t>
  </si>
  <si>
    <t>汚水ポンプ、給水ポンプ、水中ポンプ等</t>
  </si>
  <si>
    <t>その他（設備保守等）</t>
  </si>
  <si>
    <t>舞台設備、音響設備等、
自記録水圧計の用紙取替・保守点検</t>
    <phoneticPr fontId="2"/>
  </si>
  <si>
    <t>施設運転維持管理・保守等</t>
    <rPh sb="0" eb="2">
      <t>シセツ</t>
    </rPh>
    <rPh sb="2" eb="4">
      <t>ウンテン</t>
    </rPh>
    <rPh sb="4" eb="6">
      <t>イジ</t>
    </rPh>
    <rPh sb="6" eb="8">
      <t>カンリ</t>
    </rPh>
    <rPh sb="9" eb="11">
      <t>ホシュ</t>
    </rPh>
    <rPh sb="11" eb="12">
      <t>トウ</t>
    </rPh>
    <phoneticPr fontId="2"/>
  </si>
  <si>
    <t>ごみ処理施設</t>
  </si>
  <si>
    <t>上下水道処理施設</t>
  </si>
  <si>
    <t>農業集落排水処理施設</t>
  </si>
  <si>
    <t>斎場</t>
  </si>
  <si>
    <t>その他（施設運転維持管理・保守等）</t>
  </si>
  <si>
    <t>廃棄物処理</t>
    <rPh sb="0" eb="3">
      <t>ハイキブツ</t>
    </rPh>
    <rPh sb="3" eb="5">
      <t>ショリ</t>
    </rPh>
    <phoneticPr fontId="2"/>
  </si>
  <si>
    <t>一般廃棄物収集・運搬</t>
  </si>
  <si>
    <t>一般廃棄物</t>
  </si>
  <si>
    <t>一般廃棄物処理</t>
  </si>
  <si>
    <t>産業廃棄物収集・運搬</t>
  </si>
  <si>
    <t>産業廃棄物</t>
  </si>
  <si>
    <t>産業廃棄物処理</t>
  </si>
  <si>
    <t>その他（廃棄物処理）</t>
    <phoneticPr fontId="2"/>
  </si>
  <si>
    <t>特別管理一般廃棄物
特別管理産業廃棄物</t>
    <phoneticPr fontId="2"/>
  </si>
  <si>
    <t>運搬請負</t>
    <rPh sb="0" eb="2">
      <t>ウンパン</t>
    </rPh>
    <rPh sb="2" eb="4">
      <t>ウケオイ</t>
    </rPh>
    <phoneticPr fontId="2"/>
  </si>
  <si>
    <t>貨物業</t>
  </si>
  <si>
    <t>運送、引越し等</t>
  </si>
  <si>
    <t>旅客業</t>
  </si>
  <si>
    <t>スクールバス等</t>
  </si>
  <si>
    <t>その他（運搬請負）</t>
  </si>
  <si>
    <t>調査・検査・分析</t>
    <rPh sb="0" eb="2">
      <t>チョウサ</t>
    </rPh>
    <rPh sb="3" eb="5">
      <t>ケンサ</t>
    </rPh>
    <rPh sb="6" eb="8">
      <t>ブンセキ</t>
    </rPh>
    <phoneticPr fontId="2"/>
  </si>
  <si>
    <t>飲料水水質検査</t>
  </si>
  <si>
    <t>飲料水、プール水質検査</t>
  </si>
  <si>
    <t>大気・水質・土壌調査</t>
  </si>
  <si>
    <t>大気、河川、海域、排水、土壌調査等</t>
  </si>
  <si>
    <t>騒音・振動測定</t>
  </si>
  <si>
    <t>ダイオキシン</t>
  </si>
  <si>
    <t>下水道及び管渠調査</t>
  </si>
  <si>
    <t>下水道及び管渠のＴＶカメラ調査等</t>
  </si>
  <si>
    <t>その他（調査・検査・分析）</t>
  </si>
  <si>
    <t>建築物内空気環境測定、作業環境測定、埋蔵文化財発掘調査、ごみ質分析調査、漏水調査、井戸調査、血液中ﾀﾞｲｵｷｼﾝ類測定等</t>
  </si>
  <si>
    <t>コンピュータ関連業務</t>
    <rPh sb="6" eb="8">
      <t>カンレン</t>
    </rPh>
    <rPh sb="8" eb="10">
      <t>ギョウム</t>
    </rPh>
    <phoneticPr fontId="2"/>
  </si>
  <si>
    <t>情報システム</t>
  </si>
  <si>
    <t>システム及びプログラムの開発・構築・保守等</t>
  </si>
  <si>
    <t>データ入力・処理</t>
  </si>
  <si>
    <t>データ作成・入力等</t>
  </si>
  <si>
    <t>その他（コンピュータ関連業務）</t>
  </si>
  <si>
    <t>電算機器保守、ＯＡ研修等</t>
  </si>
  <si>
    <t>その他の業務委託</t>
    <phoneticPr fontId="2"/>
  </si>
  <si>
    <t>写真撮影・広告等</t>
  </si>
  <si>
    <t>写真撮影、映画・ビデオ製作、番組制作、放送、広告、ホームページ作成等</t>
  </si>
  <si>
    <t>会場設営　　</t>
  </si>
  <si>
    <t>イベント企画・運営、会場の設営等</t>
  </si>
  <si>
    <t>印刷物・看板等企画・デザイン</t>
  </si>
  <si>
    <t>印刷物の企画・デザイン・製作・封入封緘作業等、看板等の企画・デザイン・製作・ポスター掲示作業等</t>
  </si>
  <si>
    <t>各種調査企画</t>
  </si>
  <si>
    <t>ｱﾝｹｰﾄ、市場・世論・社会調査、総合計画・分野別計画・その他 ｺﾝｻﾙﾃｨﾝｸﾞ（建設 ｺﾝｻﾙﾃｨﾝｸﾞ等の業務を除く）</t>
  </si>
  <si>
    <t>航空写真・図面・台帳製作</t>
  </si>
  <si>
    <t>航空写真、図面製作、台帳製作、地図データ作成等</t>
  </si>
  <si>
    <t>人材派遣</t>
  </si>
  <si>
    <t>福祉・医療関連</t>
  </si>
  <si>
    <t>介護サービス、レセプト点検、健康診断等</t>
  </si>
  <si>
    <t>工業薬品交換</t>
  </si>
  <si>
    <t>活性炭入れ替え</t>
  </si>
  <si>
    <t>旅行業</t>
  </si>
  <si>
    <t>その他（その他の業務委託）</t>
  </si>
  <si>
    <t>上記のいずれにも属さない業務委託(例)建築物の定期点検、水準点調査、免許の申請等</t>
  </si>
  <si>
    <t>「業種カードの記載要領」を良く読み、下欄に許認可等の名称を記入してください。</t>
    <rPh sb="1" eb="3">
      <t>ギョウシュ</t>
    </rPh>
    <rPh sb="7" eb="9">
      <t>キサイ</t>
    </rPh>
    <rPh sb="9" eb="11">
      <t>ヨウリョウ</t>
    </rPh>
    <rPh sb="13" eb="14">
      <t>ヨ</t>
    </rPh>
    <rPh sb="15" eb="16">
      <t>ヨ</t>
    </rPh>
    <rPh sb="18" eb="19">
      <t>シタ</t>
    </rPh>
    <rPh sb="19" eb="20">
      <t>ラン</t>
    </rPh>
    <rPh sb="21" eb="24">
      <t>キョニンカ</t>
    </rPh>
    <rPh sb="24" eb="25">
      <t>ナド</t>
    </rPh>
    <rPh sb="26" eb="28">
      <t>メイショウ</t>
    </rPh>
    <rPh sb="29" eb="31">
      <t>キニュウ</t>
    </rPh>
    <phoneticPr fontId="2"/>
  </si>
  <si>
    <t>許可等提出区分が「必須」となっている業種については、必ずその許認可等の名称の明記し、その写しを添付してください。</t>
    <rPh sb="0" eb="2">
      <t>キョカ</t>
    </rPh>
    <rPh sb="2" eb="3">
      <t>ナド</t>
    </rPh>
    <rPh sb="3" eb="5">
      <t>テイシュツ</t>
    </rPh>
    <rPh sb="5" eb="7">
      <t>クブン</t>
    </rPh>
    <rPh sb="9" eb="11">
      <t>ヒッス</t>
    </rPh>
    <rPh sb="18" eb="20">
      <t>ギョウシュ</t>
    </rPh>
    <rPh sb="26" eb="27">
      <t>カナラ</t>
    </rPh>
    <rPh sb="30" eb="33">
      <t>キョニンカ</t>
    </rPh>
    <rPh sb="33" eb="34">
      <t>ナド</t>
    </rPh>
    <rPh sb="35" eb="37">
      <t>メイショウ</t>
    </rPh>
    <rPh sb="38" eb="40">
      <t>メイキ</t>
    </rPh>
    <rPh sb="44" eb="45">
      <t>ウツ</t>
    </rPh>
    <rPh sb="47" eb="49">
      <t>テンプ</t>
    </rPh>
    <phoneticPr fontId="2"/>
  </si>
  <si>
    <t>許可等提出区分が「必須」であるのに明記・添付がない場合、その業種は申請登録できません。</t>
    <rPh sb="17" eb="19">
      <t>メイキ</t>
    </rPh>
    <rPh sb="20" eb="22">
      <t>テンプ</t>
    </rPh>
    <rPh sb="25" eb="27">
      <t>バアイ</t>
    </rPh>
    <rPh sb="30" eb="32">
      <t>ギョウシュ</t>
    </rPh>
    <rPh sb="33" eb="35">
      <t>シンセイ</t>
    </rPh>
    <rPh sb="35" eb="37">
      <t>トウロク</t>
    </rPh>
    <phoneticPr fontId="2"/>
  </si>
  <si>
    <t>○○１丁目</t>
    <rPh sb="3" eb="5">
      <t>チョウメ</t>
    </rPh>
    <phoneticPr fontId="2"/>
  </si>
  <si>
    <t>３番地</t>
    <rPh sb="1" eb="3">
      <t>バンチ</t>
    </rPh>
    <phoneticPr fontId="2"/>
  </si>
  <si>
    <t>○○ビル</t>
    <phoneticPr fontId="2"/>
  </si>
  <si>
    <t>カスタム項目</t>
    <rPh sb="4" eb="6">
      <t>コウモク</t>
    </rPh>
    <phoneticPr fontId="2"/>
  </si>
  <si>
    <t>SU_SAISYU_NO</t>
    <phoneticPr fontId="2"/>
  </si>
  <si>
    <t>ISO認証取得状況（名）</t>
    <rPh sb="3" eb="9">
      <t>ニンショウシュトクジョウキョウ</t>
    </rPh>
    <rPh sb="10" eb="11">
      <t>メイ</t>
    </rPh>
    <phoneticPr fontId="2"/>
  </si>
  <si>
    <t>MST_SUPPLIER_GENERAL_ITEM</t>
    <phoneticPr fontId="2"/>
  </si>
  <si>
    <t>SU_HANYOU_VALUE01</t>
    <phoneticPr fontId="2"/>
  </si>
  <si>
    <t>ISO認証取得状況（値）</t>
    <rPh sb="3" eb="9">
      <t>ニンショウシュトクジョウキョウ</t>
    </rPh>
    <rPh sb="10" eb="11">
      <t>アタイ</t>
    </rPh>
    <phoneticPr fontId="2"/>
  </si>
  <si>
    <t>SU_HANYOU_NUMBER01</t>
    <phoneticPr fontId="2"/>
  </si>
  <si>
    <t xml:space="preserve">業者カード　一般業務委託 </t>
    <phoneticPr fontId="2"/>
  </si>
  <si>
    <t>最新の決算日</t>
    <rPh sb="0" eb="2">
      <t>サイシン</t>
    </rPh>
    <rPh sb="3" eb="6">
      <t>ケッサンビ</t>
    </rPh>
    <phoneticPr fontId="2"/>
  </si>
  <si>
    <t>【取込み用計算式】</t>
    <rPh sb="1" eb="3">
      <t>トリコ</t>
    </rPh>
    <rPh sb="4" eb="5">
      <t>ヨウ</t>
    </rPh>
    <rPh sb="5" eb="8">
      <t>ケイサンシキ</t>
    </rPh>
    <phoneticPr fontId="2"/>
  </si>
  <si>
    <t>UPDATE</t>
    <phoneticPr fontId="2"/>
  </si>
  <si>
    <t>（株）</t>
    <rPh sb="1" eb="2">
      <t>カブ</t>
    </rPh>
    <phoneticPr fontId="2"/>
  </si>
  <si>
    <t>（有）</t>
    <rPh sb="1" eb="2">
      <t>ユウ</t>
    </rPh>
    <phoneticPr fontId="2"/>
  </si>
  <si>
    <t>（資）</t>
    <rPh sb="1" eb="2">
      <t>シ</t>
    </rPh>
    <phoneticPr fontId="2"/>
  </si>
  <si>
    <t>（名）</t>
    <rPh sb="1" eb="2">
      <t>メイ</t>
    </rPh>
    <phoneticPr fontId="2"/>
  </si>
  <si>
    <t>所在地区分</t>
    <rPh sb="0" eb="3">
      <t>ショザイチ</t>
    </rPh>
    <rPh sb="3" eb="5">
      <t>クブン</t>
    </rPh>
    <phoneticPr fontId="2"/>
  </si>
  <si>
    <t>所在地区分</t>
    <rPh sb="0" eb="5">
      <t>ショザイチクブン</t>
    </rPh>
    <phoneticPr fontId="2"/>
  </si>
  <si>
    <t>市区町村</t>
    <rPh sb="0" eb="4">
      <t>シクチョウソン</t>
    </rPh>
    <phoneticPr fontId="2"/>
  </si>
  <si>
    <t>市区町村</t>
    <rPh sb="0" eb="2">
      <t>シク</t>
    </rPh>
    <rPh sb="2" eb="4">
      <t>チョウソン</t>
    </rPh>
    <phoneticPr fontId="2"/>
  </si>
  <si>
    <t>県外</t>
    <phoneticPr fontId="2"/>
  </si>
  <si>
    <t>t-bupin@sample.co.jp</t>
    <phoneticPr fontId="2"/>
  </si>
  <si>
    <t>h-bupin@sample.co.jp</t>
    <phoneticPr fontId="2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</si>
  <si>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2"/>
  </si>
  <si>
    <t>#DISABLE#Val</t>
    <phoneticPr fontId="2"/>
  </si>
  <si>
    <t>#DISABLE#Table</t>
    <phoneticPr fontId="2"/>
  </si>
  <si>
    <t>#DISABLE#TableVal</t>
    <phoneticPr fontId="2"/>
  </si>
  <si>
    <t>KeyWord1</t>
  </si>
  <si>
    <t>取込対象</t>
    <rPh sb="0" eb="2">
      <t>トリコミ</t>
    </rPh>
    <rPh sb="2" eb="4">
      <t>タイショウ</t>
    </rPh>
    <phoneticPr fontId="2"/>
  </si>
  <si>
    <t>IsImport</t>
    <phoneticPr fontId="2"/>
  </si>
  <si>
    <t>SU_HANYOU_VALUE11</t>
    <phoneticPr fontId="2"/>
  </si>
  <si>
    <t>その他許可</t>
    <rPh sb="2" eb="3">
      <t>タ</t>
    </rPh>
    <rPh sb="3" eb="5">
      <t>キョカ</t>
    </rPh>
    <phoneticPr fontId="2"/>
  </si>
  <si>
    <t>中央営業所</t>
    <rPh sb="0" eb="5">
      <t>チュウオウエイギョウショ</t>
    </rPh>
    <phoneticPr fontId="2"/>
  </si>
  <si>
    <t>更新</t>
    <rPh sb="0" eb="2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</si>
</sst>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9" tint="-0.249977111117893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 shrinkToFit="1"/>
    </xf>
    <xf numFmtId="49" fontId="3" fillId="0" borderId="0" xfId="0" applyNumberFormat="1" applyFont="1">
      <alignment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>
      <alignment vertical="center"/>
    </xf>
    <xf numFmtId="0" fontId="5" fillId="0" borderId="0" xfId="0" applyFont="1">
      <alignment vertical="center"/>
    </xf>
    <xf numFmtId="0" fontId="5" fillId="24" borderId="0" xfId="0" applyFont="1" applyFill="1" applyAlignment="1">
      <alignment horizontal="left"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49" fontId="5" fillId="24" borderId="0" xfId="0" applyNumberFormat="1" applyFont="1" applyFill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3" fillId="0" borderId="0" xfId="0" quotePrefix="1" applyFont="1">
      <alignment vertical="center"/>
    </xf>
    <xf numFmtId="0" fontId="3" fillId="25" borderId="0" xfId="0" applyFont="1" applyFill="1">
      <alignment vertical="center"/>
    </xf>
    <xf numFmtId="49" fontId="3" fillId="25" borderId="0" xfId="0" applyNumberFormat="1" applyFont="1" applyFill="1">
      <alignment vertical="center"/>
    </xf>
    <xf numFmtId="0" fontId="3" fillId="25" borderId="0" xfId="0" quotePrefix="1" applyFont="1" applyFill="1">
      <alignment vertical="center"/>
    </xf>
    <xf numFmtId="0" fontId="26" fillId="27" borderId="0" xfId="0" applyFont="1" applyFill="1" applyAlignment="1">
      <alignment horizontal="right" vertical="center"/>
    </xf>
    <xf numFmtId="0" fontId="3" fillId="26" borderId="11" xfId="0" applyFont="1" applyFill="1" applyBorder="1" applyAlignment="1">
      <alignment horizontal="centerContinuous" vertical="center"/>
    </xf>
    <xf numFmtId="0" fontId="3" fillId="26" borderId="10" xfId="0" applyFont="1" applyFill="1" applyBorder="1" applyAlignment="1">
      <alignment horizontal="centerContinuous" vertical="center"/>
    </xf>
    <xf numFmtId="0" fontId="3" fillId="26" borderId="17" xfId="0" applyFont="1" applyFill="1" applyBorder="1" applyAlignment="1">
      <alignment horizontal="centerContinuous" vertical="center"/>
    </xf>
    <xf numFmtId="0" fontId="3" fillId="26" borderId="12" xfId="0" applyFont="1" applyFill="1" applyBorder="1" applyAlignment="1">
      <alignment horizontal="centerContinuous" vertical="center"/>
    </xf>
    <xf numFmtId="0" fontId="3" fillId="26" borderId="13" xfId="0" applyFont="1" applyFill="1" applyBorder="1" applyAlignment="1">
      <alignment horizontal="centerContinuous" vertical="center"/>
    </xf>
    <xf numFmtId="0" fontId="3" fillId="26" borderId="14" xfId="0" applyFont="1" applyFill="1" applyBorder="1">
      <alignment vertical="center"/>
    </xf>
    <xf numFmtId="0" fontId="3" fillId="26" borderId="16" xfId="0" applyFont="1" applyFill="1" applyBorder="1">
      <alignment vertical="center"/>
    </xf>
    <xf numFmtId="0" fontId="3" fillId="26" borderId="17" xfId="0" applyFont="1" applyFill="1" applyBorder="1" applyAlignment="1">
      <alignment horizontal="centerContinuous" vertical="center" wrapText="1"/>
    </xf>
    <xf numFmtId="0" fontId="3" fillId="26" borderId="12" xfId="0" applyFont="1" applyFill="1" applyBorder="1" applyAlignment="1">
      <alignment horizontal="centerContinuous" vertical="center" wrapText="1"/>
    </xf>
    <xf numFmtId="0" fontId="3" fillId="26" borderId="13" xfId="0" applyFont="1" applyFill="1" applyBorder="1" applyAlignment="1">
      <alignment horizontal="centerContinuous" vertical="center" wrapText="1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 vertical="center"/>
    </xf>
    <xf numFmtId="0" fontId="3" fillId="0" borderId="37" xfId="0" applyFont="1" applyBorder="1" applyAlignment="1">
      <alignment horizontal="centerContinuous" vertical="center"/>
    </xf>
    <xf numFmtId="49" fontId="3" fillId="26" borderId="51" xfId="0" applyNumberFormat="1" applyFont="1" applyFill="1" applyBorder="1">
      <alignment vertical="center"/>
    </xf>
    <xf numFmtId="49" fontId="3" fillId="26" borderId="52" xfId="0" applyNumberFormat="1" applyFont="1" applyFill="1" applyBorder="1">
      <alignment vertical="center"/>
    </xf>
    <xf numFmtId="0" fontId="3" fillId="26" borderId="25" xfId="0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0" fontId="3" fillId="26" borderId="21" xfId="0" applyFont="1" applyFill="1" applyBorder="1">
      <alignment vertical="center"/>
    </xf>
    <xf numFmtId="0" fontId="3" fillId="26" borderId="57" xfId="0" applyFont="1" applyFill="1" applyBorder="1">
      <alignment vertical="center"/>
    </xf>
    <xf numFmtId="49" fontId="3" fillId="26" borderId="59" xfId="0" applyNumberFormat="1" applyFont="1" applyFill="1" applyBorder="1" applyProtection="1">
      <alignment vertical="center"/>
      <protection locked="0"/>
    </xf>
    <xf numFmtId="0" fontId="3" fillId="26" borderId="20" xfId="0" applyFont="1" applyFill="1" applyBorder="1">
      <alignment vertical="center"/>
    </xf>
    <xf numFmtId="0" fontId="3" fillId="26" borderId="62" xfId="0" applyFont="1" applyFill="1" applyBorder="1">
      <alignment vertical="center"/>
    </xf>
    <xf numFmtId="49" fontId="3" fillId="26" borderId="33" xfId="0" applyNumberFormat="1" applyFont="1" applyFill="1" applyBorder="1">
      <alignment vertical="center"/>
    </xf>
    <xf numFmtId="49" fontId="3" fillId="26" borderId="59" xfId="0" applyNumberFormat="1" applyFont="1" applyFill="1" applyBorder="1">
      <alignment vertical="center"/>
    </xf>
    <xf numFmtId="0" fontId="3" fillId="26" borderId="52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0" xfId="0" applyFont="1" applyFill="1">
      <alignment vertical="center"/>
    </xf>
    <xf numFmtId="0" fontId="27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vertical="center" textRotation="255"/>
    </xf>
    <xf numFmtId="0" fontId="3" fillId="28" borderId="0" xfId="0" applyFont="1" applyFill="1" applyAlignment="1">
      <alignment horizontal="distributed" vertical="center"/>
    </xf>
    <xf numFmtId="0" fontId="3" fillId="26" borderId="17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18" xfId="0" applyFont="1" applyFill="1" applyBorder="1" applyAlignment="1">
      <alignment horizontal="center" vertical="center"/>
    </xf>
    <xf numFmtId="0" fontId="3" fillId="26" borderId="0" xfId="0" applyFont="1" applyFill="1" applyAlignment="1">
      <alignment horizontal="center"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177" fontId="3" fillId="26" borderId="38" xfId="0" applyNumberFormat="1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" fillId="26" borderId="19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3" fillId="26" borderId="24" xfId="0" applyFont="1" applyFill="1" applyBorder="1" applyAlignment="1">
      <alignment horizontal="centerContinuous" vertical="center"/>
    </xf>
    <xf numFmtId="0" fontId="3" fillId="28" borderId="48" xfId="0" applyFont="1" applyFill="1" applyBorder="1">
      <alignment vertical="center"/>
    </xf>
    <xf numFmtId="0" fontId="3" fillId="28" borderId="49" xfId="0" applyFont="1" applyFill="1" applyBorder="1">
      <alignment vertical="center"/>
    </xf>
    <xf numFmtId="0" fontId="3" fillId="28" borderId="58" xfId="0" applyFont="1" applyFill="1" applyBorder="1">
      <alignment vertical="center"/>
    </xf>
    <xf numFmtId="0" fontId="3" fillId="28" borderId="75" xfId="0" applyFont="1" applyFill="1" applyBorder="1">
      <alignment vertical="center"/>
    </xf>
    <xf numFmtId="0" fontId="4" fillId="28" borderId="58" xfId="0" applyFont="1" applyFill="1" applyBorder="1">
      <alignment vertical="center"/>
    </xf>
    <xf numFmtId="0" fontId="4" fillId="28" borderId="75" xfId="0" applyFont="1" applyFill="1" applyBorder="1">
      <alignment vertical="center"/>
    </xf>
    <xf numFmtId="0" fontId="3" fillId="28" borderId="77" xfId="0" applyFont="1" applyFill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0" fontId="3" fillId="28" borderId="73" xfId="0" applyFont="1" applyFill="1" applyBorder="1">
      <alignment vertical="center"/>
    </xf>
    <xf numFmtId="176" fontId="3" fillId="28" borderId="0" xfId="0" applyNumberFormat="1" applyFont="1" applyFill="1" applyAlignment="1">
      <alignment horizontal="right" vertical="center"/>
    </xf>
    <xf numFmtId="0" fontId="28" fillId="28" borderId="0" xfId="0" applyFont="1" applyFill="1">
      <alignment vertical="center"/>
    </xf>
    <xf numFmtId="49" fontId="3" fillId="26" borderId="44" xfId="0" applyNumberFormat="1" applyFont="1" applyFill="1" applyBorder="1">
      <alignment vertical="center"/>
    </xf>
    <xf numFmtId="0" fontId="3" fillId="28" borderId="0" xfId="0" applyFont="1" applyFill="1" applyAlignment="1">
      <alignment horizontal="center" vertical="top"/>
    </xf>
    <xf numFmtId="0" fontId="3" fillId="28" borderId="0" xfId="0" applyFont="1" applyFill="1" applyAlignment="1">
      <alignment vertical="top" wrapText="1"/>
    </xf>
    <xf numFmtId="0" fontId="3" fillId="28" borderId="0" xfId="0" applyFont="1" applyFill="1" applyAlignment="1">
      <alignment horizontal="center" vertical="center"/>
    </xf>
    <xf numFmtId="0" fontId="3" fillId="28" borderId="0" xfId="0" applyFont="1" applyFill="1" applyAlignment="1">
      <alignment horizontal="left" vertical="center" wrapText="1"/>
    </xf>
    <xf numFmtId="0" fontId="3" fillId="28" borderId="0" xfId="0" applyFont="1" applyFill="1" applyAlignment="1">
      <alignment horizontal="center" vertical="center" shrinkToFit="1"/>
    </xf>
    <xf numFmtId="49" fontId="3" fillId="0" borderId="11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49" fontId="3" fillId="0" borderId="18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26" xfId="0" applyNumberFormat="1" applyFont="1" applyBorder="1" applyAlignment="1">
      <alignment vertical="top" wrapText="1"/>
    </xf>
    <xf numFmtId="49" fontId="3" fillId="0" borderId="22" xfId="0" applyNumberFormat="1" applyFont="1" applyBorder="1" applyAlignment="1">
      <alignment vertical="top" wrapText="1"/>
    </xf>
    <xf numFmtId="0" fontId="29" fillId="0" borderId="0" xfId="0" applyFont="1" applyAlignment="1">
      <alignment horizontal="centerContinuous" vertical="center"/>
    </xf>
    <xf numFmtId="14" fontId="3" fillId="25" borderId="0" xfId="0" applyNumberFormat="1" applyFont="1" applyFill="1">
      <alignment vertical="center"/>
    </xf>
    <xf numFmtId="0" fontId="4" fillId="28" borderId="76" xfId="0" applyFont="1" applyFill="1" applyBorder="1">
      <alignment vertical="center"/>
    </xf>
    <xf numFmtId="0" fontId="4" fillId="28" borderId="77" xfId="0" applyFont="1" applyFill="1" applyBorder="1">
      <alignment vertical="center"/>
    </xf>
    <xf numFmtId="0" fontId="4" fillId="28" borderId="78" xfId="0" applyFont="1" applyFill="1" applyBorder="1">
      <alignment vertical="center"/>
    </xf>
    <xf numFmtId="0" fontId="4" fillId="0" borderId="49" xfId="0" applyFont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0" xfId="0" applyFont="1" applyFill="1" applyBorder="1">
      <alignment vertical="center"/>
    </xf>
    <xf numFmtId="0" fontId="3" fillId="27" borderId="0" xfId="0" applyFont="1" applyFill="1">
      <alignment vertical="center"/>
    </xf>
    <xf numFmtId="0" fontId="3" fillId="26" borderId="11" xfId="0" applyFont="1" applyFill="1" applyBorder="1">
      <alignment vertical="center"/>
    </xf>
    <xf numFmtId="0" fontId="3" fillId="26" borderId="26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80" xfId="0" applyFont="1" applyFill="1" applyBorder="1">
      <alignment vertical="center"/>
    </xf>
    <xf numFmtId="0" fontId="3" fillId="26" borderId="74" xfId="0" applyFont="1" applyFill="1" applyBorder="1">
      <alignment vertical="center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0" fontId="30" fillId="27" borderId="0" xfId="0" applyFont="1" applyFill="1">
      <alignment vertical="center"/>
    </xf>
    <xf numFmtId="0" fontId="4" fillId="27" borderId="0" xfId="0" applyFont="1" applyFill="1">
      <alignment vertical="center"/>
    </xf>
    <xf numFmtId="0" fontId="30" fillId="28" borderId="0" xfId="0" applyFont="1" applyFill="1">
      <alignment vertical="center"/>
    </xf>
    <xf numFmtId="0" fontId="5" fillId="30" borderId="0" xfId="0" applyFont="1" applyFill="1">
      <alignment vertical="center"/>
    </xf>
    <xf numFmtId="0" fontId="3" fillId="31" borderId="0" xfId="0" applyFont="1" applyFill="1">
      <alignment vertical="center"/>
    </xf>
    <xf numFmtId="0" fontId="31" fillId="0" borderId="0" xfId="0" applyFont="1">
      <alignment vertical="center"/>
    </xf>
    <xf numFmtId="49" fontId="3" fillId="0" borderId="52" xfId="0" applyNumberFormat="1" applyFont="1" applyBorder="1">
      <alignment vertical="center"/>
    </xf>
    <xf numFmtId="49" fontId="3" fillId="0" borderId="83" xfId="0" applyNumberFormat="1" applyFont="1" applyBorder="1">
      <alignment vertical="center"/>
    </xf>
    <xf numFmtId="49" fontId="3" fillId="0" borderId="53" xfId="0" applyNumberFormat="1" applyFont="1" applyBorder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26" borderId="67" xfId="0" applyFont="1" applyFill="1" applyBorder="1">
      <alignment vertical="center"/>
    </xf>
    <xf numFmtId="0" fontId="3" fillId="26" borderId="68" xfId="0" applyFont="1" applyFill="1" applyBorder="1">
      <alignment vertical="center"/>
    </xf>
    <xf numFmtId="176" fontId="3" fillId="0" borderId="68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/>
    </xf>
    <xf numFmtId="0" fontId="3" fillId="26" borderId="70" xfId="0" applyFont="1" applyFill="1" applyBorder="1">
      <alignment vertical="center"/>
    </xf>
    <xf numFmtId="0" fontId="3" fillId="26" borderId="71" xfId="0" applyFont="1" applyFill="1" applyBorder="1">
      <alignment vertical="center"/>
    </xf>
    <xf numFmtId="176" fontId="3" fillId="0" borderId="71" xfId="0" applyNumberFormat="1" applyFont="1" applyBorder="1" applyAlignment="1">
      <alignment horizontal="center" vertical="center"/>
    </xf>
    <xf numFmtId="176" fontId="3" fillId="0" borderId="72" xfId="0" applyNumberFormat="1" applyFont="1" applyBorder="1" applyAlignment="1">
      <alignment horizontal="center" vertical="center"/>
    </xf>
    <xf numFmtId="0" fontId="3" fillId="26" borderId="11" xfId="0" applyFont="1" applyFill="1" applyBorder="1" applyAlignment="1">
      <alignment horizontal="center" vertical="top"/>
    </xf>
    <xf numFmtId="0" fontId="3" fillId="26" borderId="15" xfId="0" applyFont="1" applyFill="1" applyBorder="1" applyAlignment="1">
      <alignment horizontal="center" vertical="top"/>
    </xf>
    <xf numFmtId="0" fontId="3" fillId="26" borderId="18" xfId="0" applyFont="1" applyFill="1" applyBorder="1" applyAlignment="1">
      <alignment horizontal="center" vertical="top"/>
    </xf>
    <xf numFmtId="0" fontId="3" fillId="26" borderId="19" xfId="0" applyFont="1" applyFill="1" applyBorder="1" applyAlignment="1">
      <alignment horizontal="center" vertical="top"/>
    </xf>
    <xf numFmtId="0" fontId="3" fillId="26" borderId="26" xfId="0" applyFont="1" applyFill="1" applyBorder="1" applyAlignment="1">
      <alignment horizontal="center" vertical="top"/>
    </xf>
    <xf numFmtId="0" fontId="3" fillId="26" borderId="23" xfId="0" applyFont="1" applyFill="1" applyBorder="1" applyAlignment="1">
      <alignment horizontal="center" vertical="top"/>
    </xf>
    <xf numFmtId="0" fontId="3" fillId="26" borderId="11" xfId="0" applyFont="1" applyFill="1" applyBorder="1" applyAlignment="1">
      <alignment horizontal="center" vertical="center" wrapText="1"/>
    </xf>
    <xf numFmtId="0" fontId="3" fillId="26" borderId="10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18" xfId="0" applyFont="1" applyFill="1" applyBorder="1" applyAlignment="1">
      <alignment horizontal="center" vertical="center" wrapText="1"/>
    </xf>
    <xf numFmtId="0" fontId="3" fillId="26" borderId="0" xfId="0" applyFont="1" applyFill="1" applyAlignment="1">
      <alignment horizontal="center" vertical="center" wrapText="1"/>
    </xf>
    <xf numFmtId="0" fontId="3" fillId="26" borderId="19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3" fillId="26" borderId="23" xfId="0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horizontal="left" vertical="center" wrapText="1"/>
    </xf>
    <xf numFmtId="0" fontId="3" fillId="26" borderId="12" xfId="0" applyFont="1" applyFill="1" applyBorder="1" applyAlignment="1">
      <alignment horizontal="left" vertical="center" wrapText="1"/>
    </xf>
    <xf numFmtId="0" fontId="3" fillId="26" borderId="13" xfId="0" applyFont="1" applyFill="1" applyBorder="1" applyAlignment="1">
      <alignment horizontal="left" vertical="center" wrapText="1"/>
    </xf>
    <xf numFmtId="0" fontId="3" fillId="26" borderId="11" xfId="0" applyFont="1" applyFill="1" applyBorder="1" applyAlignment="1">
      <alignment vertical="top" wrapText="1"/>
    </xf>
    <xf numFmtId="0" fontId="3" fillId="26" borderId="10" xfId="0" applyFont="1" applyFill="1" applyBorder="1" applyAlignment="1">
      <alignment vertical="top" wrapText="1"/>
    </xf>
    <xf numFmtId="0" fontId="3" fillId="26" borderId="15" xfId="0" applyFont="1" applyFill="1" applyBorder="1" applyAlignment="1">
      <alignment vertical="top" wrapText="1"/>
    </xf>
    <xf numFmtId="0" fontId="3" fillId="26" borderId="18" xfId="0" applyFont="1" applyFill="1" applyBorder="1" applyAlignment="1">
      <alignment vertical="top" wrapText="1"/>
    </xf>
    <xf numFmtId="0" fontId="3" fillId="26" borderId="0" xfId="0" applyFont="1" applyFill="1" applyAlignment="1">
      <alignment vertical="top" wrapText="1"/>
    </xf>
    <xf numFmtId="0" fontId="3" fillId="26" borderId="19" xfId="0" applyFont="1" applyFill="1" applyBorder="1" applyAlignment="1">
      <alignment vertical="top" wrapText="1"/>
    </xf>
    <xf numFmtId="0" fontId="3" fillId="26" borderId="26" xfId="0" applyFont="1" applyFill="1" applyBorder="1" applyAlignment="1">
      <alignment vertical="top" wrapText="1"/>
    </xf>
    <xf numFmtId="0" fontId="3" fillId="26" borderId="22" xfId="0" applyFont="1" applyFill="1" applyBorder="1" applyAlignment="1">
      <alignment vertical="top" wrapText="1"/>
    </xf>
    <xf numFmtId="0" fontId="3" fillId="26" borderId="23" xfId="0" applyFont="1" applyFill="1" applyBorder="1" applyAlignment="1">
      <alignment vertical="top" wrapText="1"/>
    </xf>
    <xf numFmtId="0" fontId="3" fillId="26" borderId="17" xfId="0" applyFont="1" applyFill="1" applyBorder="1" applyAlignment="1">
      <alignment vertical="top" wrapText="1"/>
    </xf>
    <xf numFmtId="0" fontId="3" fillId="26" borderId="12" xfId="0" applyFont="1" applyFill="1" applyBorder="1" applyAlignment="1">
      <alignment vertical="top" wrapText="1"/>
    </xf>
    <xf numFmtId="0" fontId="3" fillId="26" borderId="13" xfId="0" applyFont="1" applyFill="1" applyBorder="1" applyAlignment="1">
      <alignment vertical="top" wrapText="1"/>
    </xf>
    <xf numFmtId="0" fontId="3" fillId="26" borderId="17" xfId="0" applyFont="1" applyFill="1" applyBorder="1" applyAlignment="1">
      <alignment horizontal="center" vertical="center" shrinkToFit="1"/>
    </xf>
    <xf numFmtId="0" fontId="3" fillId="26" borderId="12" xfId="0" applyFont="1" applyFill="1" applyBorder="1" applyAlignment="1">
      <alignment horizontal="center" vertical="center" shrinkToFit="1"/>
    </xf>
    <xf numFmtId="0" fontId="3" fillId="26" borderId="48" xfId="0" applyFont="1" applyFill="1" applyBorder="1" applyAlignment="1">
      <alignment horizontal="center" vertical="center" textRotation="255" shrinkToFit="1"/>
    </xf>
    <xf numFmtId="0" fontId="3" fillId="26" borderId="73" xfId="0" applyFont="1" applyFill="1" applyBorder="1" applyAlignment="1">
      <alignment horizontal="center" vertical="center" textRotation="255" shrinkToFit="1"/>
    </xf>
    <xf numFmtId="0" fontId="3" fillId="26" borderId="54" xfId="0" applyFont="1" applyFill="1" applyBorder="1" applyAlignment="1">
      <alignment horizontal="center" vertical="center" textRotation="255" shrinkToFit="1"/>
    </xf>
    <xf numFmtId="0" fontId="3" fillId="26" borderId="74" xfId="0" applyFont="1" applyFill="1" applyBorder="1" applyAlignment="1">
      <alignment horizontal="center" vertical="center" textRotation="255" shrinkToFit="1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26" borderId="11" xfId="0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0" fontId="3" fillId="26" borderId="26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49" fontId="3" fillId="0" borderId="10" xfId="0" applyNumberFormat="1" applyFont="1" applyBorder="1" applyAlignment="1" applyProtection="1">
      <alignment horizontal="left" vertical="top" wrapText="1"/>
      <protection locked="0"/>
    </xf>
    <xf numFmtId="49" fontId="3" fillId="0" borderId="15" xfId="0" applyNumberFormat="1" applyFont="1" applyBorder="1" applyAlignment="1" applyProtection="1">
      <alignment horizontal="left" vertical="top" wrapText="1"/>
      <protection locked="0"/>
    </xf>
    <xf numFmtId="49" fontId="3" fillId="0" borderId="18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49" fontId="3" fillId="0" borderId="19" xfId="0" applyNumberFormat="1" applyFont="1" applyBorder="1" applyAlignment="1" applyProtection="1">
      <alignment horizontal="left" vertical="top" wrapText="1"/>
      <protection locked="0"/>
    </xf>
    <xf numFmtId="49" fontId="3" fillId="0" borderId="26" xfId="0" applyNumberFormat="1" applyFont="1" applyBorder="1" applyAlignment="1" applyProtection="1">
      <alignment horizontal="left" vertical="top" wrapText="1"/>
      <protection locked="0"/>
    </xf>
    <xf numFmtId="49" fontId="3" fillId="0" borderId="22" xfId="0" applyNumberFormat="1" applyFont="1" applyBorder="1" applyAlignment="1" applyProtection="1">
      <alignment horizontal="left" vertical="top" wrapText="1"/>
      <protection locked="0"/>
    </xf>
    <xf numFmtId="49" fontId="3" fillId="0" borderId="23" xfId="0" applyNumberFormat="1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top" wrapText="1"/>
    </xf>
    <xf numFmtId="49" fontId="3" fillId="0" borderId="22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3" fillId="26" borderId="32" xfId="0" applyNumberFormat="1" applyFont="1" applyFill="1" applyBorder="1" applyAlignment="1">
      <alignment vertical="center" shrinkToFit="1"/>
    </xf>
    <xf numFmtId="49" fontId="3" fillId="26" borderId="33" xfId="0" applyNumberFormat="1" applyFont="1" applyFill="1" applyBorder="1" applyAlignment="1">
      <alignment vertical="center" shrinkToFit="1"/>
    </xf>
    <xf numFmtId="49" fontId="3" fillId="26" borderId="34" xfId="0" applyNumberFormat="1" applyFont="1" applyFill="1" applyBorder="1" applyAlignment="1">
      <alignment vertical="center" shrinkToFit="1"/>
    </xf>
    <xf numFmtId="49" fontId="3" fillId="26" borderId="32" xfId="0" applyNumberFormat="1" applyFont="1" applyFill="1" applyBorder="1">
      <alignment vertical="center"/>
    </xf>
    <xf numFmtId="49" fontId="3" fillId="26" borderId="33" xfId="0" applyNumberFormat="1" applyFont="1" applyFill="1" applyBorder="1">
      <alignment vertical="center"/>
    </xf>
    <xf numFmtId="49" fontId="3" fillId="26" borderId="34" xfId="0" applyNumberFormat="1" applyFont="1" applyFill="1" applyBorder="1">
      <alignment vertical="center"/>
    </xf>
    <xf numFmtId="49" fontId="3" fillId="0" borderId="33" xfId="0" applyNumberFormat="1" applyFont="1" applyBorder="1">
      <alignment vertical="center"/>
    </xf>
    <xf numFmtId="49" fontId="3" fillId="0" borderId="59" xfId="0" applyNumberFormat="1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Protection="1">
      <alignment vertical="center"/>
      <protection locked="0"/>
    </xf>
    <xf numFmtId="49" fontId="3" fillId="0" borderId="33" xfId="0" applyNumberFormat="1" applyFont="1" applyBorder="1" applyProtection="1">
      <alignment vertical="center"/>
      <protection locked="0"/>
    </xf>
    <xf numFmtId="49" fontId="3" fillId="0" borderId="28" xfId="0" applyNumberFormat="1" applyFont="1" applyBorder="1" applyProtection="1">
      <alignment vertical="center"/>
      <protection locked="0"/>
    </xf>
    <xf numFmtId="49" fontId="3" fillId="0" borderId="30" xfId="0" applyNumberFormat="1" applyFont="1" applyBorder="1" applyProtection="1">
      <alignment vertical="center"/>
      <protection locked="0"/>
    </xf>
    <xf numFmtId="49" fontId="3" fillId="0" borderId="81" xfId="0" applyNumberFormat="1" applyFont="1" applyBorder="1" applyProtection="1">
      <alignment vertical="center"/>
      <protection locked="0"/>
    </xf>
    <xf numFmtId="49" fontId="3" fillId="0" borderId="82" xfId="0" applyNumberFormat="1" applyFont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3" fillId="26" borderId="58" xfId="0" applyFont="1" applyFill="1" applyBorder="1" applyAlignment="1">
      <alignment vertical="center" wrapText="1"/>
    </xf>
    <xf numFmtId="0" fontId="3" fillId="26" borderId="0" xfId="0" applyFont="1" applyFill="1">
      <alignment vertical="center"/>
    </xf>
    <xf numFmtId="49" fontId="3" fillId="26" borderId="32" xfId="0" applyNumberFormat="1" applyFont="1" applyFill="1" applyBorder="1" applyProtection="1">
      <alignment vertical="center"/>
      <protection locked="0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26" borderId="34" xfId="0" applyNumberFormat="1" applyFont="1" applyFill="1" applyBorder="1" applyProtection="1">
      <alignment vertical="center"/>
      <protection locked="0"/>
    </xf>
    <xf numFmtId="49" fontId="3" fillId="0" borderId="59" xfId="0" applyNumberFormat="1" applyFont="1" applyBorder="1" applyProtection="1">
      <alignment vertical="center"/>
      <protection locked="0"/>
    </xf>
    <xf numFmtId="49" fontId="3" fillId="26" borderId="28" xfId="0" applyNumberFormat="1" applyFont="1" applyFill="1" applyBorder="1" applyProtection="1">
      <alignment vertical="center"/>
      <protection locked="0"/>
    </xf>
    <xf numFmtId="49" fontId="3" fillId="26" borderId="30" xfId="0" applyNumberFormat="1" applyFont="1" applyFill="1" applyBorder="1" applyProtection="1">
      <alignment vertical="center"/>
      <protection locked="0"/>
    </xf>
    <xf numFmtId="49" fontId="3" fillId="26" borderId="29" xfId="0" applyNumberFormat="1" applyFont="1" applyFill="1" applyBorder="1" applyProtection="1">
      <alignment vertical="center"/>
      <protection locked="0"/>
    </xf>
    <xf numFmtId="49" fontId="3" fillId="0" borderId="55" xfId="0" applyNumberFormat="1" applyFont="1" applyBorder="1" applyProtection="1">
      <alignment vertical="center"/>
      <protection locked="0"/>
    </xf>
    <xf numFmtId="0" fontId="3" fillId="26" borderId="28" xfId="0" applyFont="1" applyFill="1" applyBorder="1">
      <alignment vertical="center"/>
    </xf>
    <xf numFmtId="0" fontId="3" fillId="26" borderId="29" xfId="0" applyFont="1" applyFill="1" applyBorder="1">
      <alignment vertical="center"/>
    </xf>
    <xf numFmtId="0" fontId="3" fillId="26" borderId="43" xfId="0" applyFont="1" applyFill="1" applyBorder="1">
      <alignment vertical="center"/>
    </xf>
    <xf numFmtId="0" fontId="3" fillId="26" borderId="44" xfId="0" applyFont="1" applyFill="1" applyBorder="1">
      <alignment vertical="center"/>
    </xf>
    <xf numFmtId="0" fontId="3" fillId="26" borderId="45" xfId="0" applyFont="1" applyFill="1" applyBorder="1">
      <alignment vertical="center"/>
    </xf>
    <xf numFmtId="0" fontId="3" fillId="26" borderId="39" xfId="0" applyFont="1" applyFill="1" applyBorder="1" applyAlignment="1">
      <alignment vertical="center" shrinkToFit="1"/>
    </xf>
    <xf numFmtId="0" fontId="3" fillId="26" borderId="40" xfId="0" applyFont="1" applyFill="1" applyBorder="1" applyAlignment="1">
      <alignment vertical="center" shrinkToFit="1"/>
    </xf>
    <xf numFmtId="0" fontId="3" fillId="26" borderId="41" xfId="0" applyFont="1" applyFill="1" applyBorder="1" applyAlignment="1">
      <alignment vertical="center" shrinkToFit="1"/>
    </xf>
    <xf numFmtId="49" fontId="3" fillId="0" borderId="46" xfId="0" applyNumberFormat="1" applyFont="1" applyBorder="1" applyProtection="1">
      <alignment vertical="center"/>
      <protection locked="0"/>
    </xf>
    <xf numFmtId="49" fontId="3" fillId="0" borderId="44" xfId="0" applyNumberFormat="1" applyFont="1" applyBorder="1" applyProtection="1">
      <alignment vertical="center"/>
      <protection locked="0"/>
    </xf>
    <xf numFmtId="49" fontId="3" fillId="0" borderId="63" xfId="0" applyNumberFormat="1" applyFont="1" applyBorder="1" applyProtection="1">
      <alignment vertical="center"/>
      <protection locked="0"/>
    </xf>
    <xf numFmtId="0" fontId="3" fillId="26" borderId="61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0" fontId="3" fillId="26" borderId="48" xfId="0" applyFont="1" applyFill="1" applyBorder="1" applyAlignment="1">
      <alignment vertical="center" wrapText="1"/>
    </xf>
    <xf numFmtId="0" fontId="3" fillId="26" borderId="49" xfId="0" applyFont="1" applyFill="1" applyBorder="1">
      <alignment vertical="center"/>
    </xf>
    <xf numFmtId="0" fontId="3" fillId="26" borderId="50" xfId="0" applyFont="1" applyFill="1" applyBorder="1">
      <alignment vertical="center"/>
    </xf>
    <xf numFmtId="49" fontId="3" fillId="0" borderId="79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3" fillId="0" borderId="73" xfId="0" applyNumberFormat="1" applyFont="1" applyBorder="1" applyAlignment="1" applyProtection="1">
      <alignment horizontal="center" vertical="center"/>
      <protection locked="0"/>
    </xf>
    <xf numFmtId="0" fontId="3" fillId="26" borderId="56" xfId="0" applyFont="1" applyFill="1" applyBorder="1" applyAlignment="1">
      <alignment vertical="center" wrapText="1"/>
    </xf>
    <xf numFmtId="0" fontId="3" fillId="26" borderId="10" xfId="0" applyFont="1" applyFill="1" applyBorder="1">
      <alignment vertical="center"/>
    </xf>
    <xf numFmtId="0" fontId="3" fillId="26" borderId="15" xfId="0" applyFont="1" applyFill="1" applyBorder="1">
      <alignment vertical="center"/>
    </xf>
    <xf numFmtId="0" fontId="3" fillId="26" borderId="58" xfId="0" applyFont="1" applyFill="1" applyBorder="1">
      <alignment vertical="center"/>
    </xf>
    <xf numFmtId="0" fontId="3" fillId="26" borderId="19" xfId="0" applyFont="1" applyFill="1" applyBorder="1">
      <alignment vertical="center"/>
    </xf>
    <xf numFmtId="0" fontId="3" fillId="26" borderId="54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23" xfId="0" applyFont="1" applyFill="1" applyBorder="1">
      <alignment vertical="center"/>
    </xf>
    <xf numFmtId="49" fontId="3" fillId="26" borderId="25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49" fontId="3" fillId="26" borderId="31" xfId="0" applyNumberFormat="1" applyFont="1" applyFill="1" applyBorder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Protection="1">
      <alignment vertical="center"/>
      <protection locked="0"/>
    </xf>
    <xf numFmtId="49" fontId="3" fillId="0" borderId="84" xfId="0" applyNumberFormat="1" applyFont="1" applyBorder="1" applyProtection="1">
      <alignment vertical="center"/>
      <protection locked="0"/>
    </xf>
    <xf numFmtId="49" fontId="3" fillId="0" borderId="83" xfId="0" applyNumberFormat="1" applyFont="1" applyBorder="1" applyProtection="1">
      <alignment vertical="center"/>
      <protection locked="0"/>
    </xf>
    <xf numFmtId="49" fontId="3" fillId="0" borderId="53" xfId="0" applyNumberFormat="1" applyFont="1" applyBorder="1" applyProtection="1">
      <alignment vertical="center"/>
      <protection locked="0"/>
    </xf>
    <xf numFmtId="176" fontId="3" fillId="0" borderId="36" xfId="0" applyNumberFormat="1" applyFont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176" fontId="3" fillId="0" borderId="38" xfId="0" applyNumberFormat="1" applyFont="1" applyBorder="1" applyAlignment="1" applyProtection="1">
      <alignment horizontal="center" vertical="center"/>
      <protection locked="0"/>
    </xf>
    <xf numFmtId="0" fontId="3" fillId="26" borderId="35" xfId="0" applyFont="1" applyFill="1" applyBorder="1">
      <alignment vertical="center"/>
    </xf>
    <xf numFmtId="0" fontId="3" fillId="26" borderId="37" xfId="0" applyFont="1" applyFill="1" applyBorder="1">
      <alignment vertical="center"/>
    </xf>
    <xf numFmtId="0" fontId="3" fillId="26" borderId="47" xfId="0" applyFont="1" applyFill="1" applyBorder="1">
      <alignment vertical="center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26" borderId="36" xfId="0" applyFont="1" applyFill="1" applyBorder="1" applyAlignment="1">
      <alignment vertical="center" wrapText="1"/>
    </xf>
    <xf numFmtId="0" fontId="3" fillId="26" borderId="37" xfId="0" applyFont="1" applyFill="1" applyBorder="1" applyAlignment="1">
      <alignment vertical="center" wrapText="1"/>
    </xf>
    <xf numFmtId="0" fontId="3" fillId="26" borderId="47" xfId="0" applyFont="1" applyFill="1" applyBorder="1" applyAlignment="1">
      <alignment vertical="center" wrapText="1"/>
    </xf>
    <xf numFmtId="0" fontId="3" fillId="0" borderId="38" xfId="0" applyFont="1" applyBorder="1" applyProtection="1">
      <alignment vertical="center"/>
      <protection locked="0"/>
    </xf>
    <xf numFmtId="49" fontId="3" fillId="0" borderId="20" xfId="0" applyNumberFormat="1" applyFont="1" applyBorder="1" applyProtection="1">
      <alignment vertical="center"/>
      <protection locked="0"/>
    </xf>
    <xf numFmtId="49" fontId="3" fillId="0" borderId="60" xfId="0" applyNumberFormat="1" applyFont="1" applyBorder="1" applyProtection="1">
      <alignment vertical="center"/>
      <protection locked="0"/>
    </xf>
    <xf numFmtId="0" fontId="3" fillId="26" borderId="48" xfId="0" applyFont="1" applyFill="1" applyBorder="1">
      <alignment vertical="center"/>
    </xf>
    <xf numFmtId="0" fontId="3" fillId="26" borderId="54" xfId="0" applyFont="1" applyFill="1" applyBorder="1" applyAlignment="1">
      <alignment vertical="center" wrapText="1"/>
    </xf>
    <xf numFmtId="0" fontId="3" fillId="26" borderId="22" xfId="0" applyFont="1" applyFill="1" applyBorder="1" applyAlignment="1">
      <alignment vertical="center" wrapText="1"/>
    </xf>
    <xf numFmtId="0" fontId="3" fillId="26" borderId="23" xfId="0" applyFont="1" applyFill="1" applyBorder="1" applyAlignment="1">
      <alignment vertical="center" wrapText="1"/>
    </xf>
    <xf numFmtId="49" fontId="3" fillId="26" borderId="28" xfId="0" applyNumberFormat="1" applyFont="1" applyFill="1" applyBorder="1" applyAlignment="1">
      <alignment vertical="center" wrapText="1" shrinkToFit="1"/>
    </xf>
    <xf numFmtId="49" fontId="3" fillId="26" borderId="30" xfId="0" applyNumberFormat="1" applyFont="1" applyFill="1" applyBorder="1" applyAlignment="1">
      <alignment vertical="center" wrapText="1" shrinkToFit="1"/>
    </xf>
    <xf numFmtId="49" fontId="3" fillId="26" borderId="29" xfId="0" applyNumberFormat="1" applyFont="1" applyFill="1" applyBorder="1" applyAlignment="1">
      <alignment vertical="center" wrapText="1" shrinkToFit="1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26" borderId="28" xfId="0" applyNumberFormat="1" applyFont="1" applyFill="1" applyBorder="1" applyAlignment="1">
      <alignment vertical="center" wrapText="1"/>
    </xf>
    <xf numFmtId="49" fontId="3" fillId="26" borderId="29" xfId="0" applyNumberFormat="1" applyFont="1" applyFill="1" applyBorder="1" applyAlignment="1">
      <alignment vertical="center" wrapText="1"/>
    </xf>
    <xf numFmtId="49" fontId="3" fillId="0" borderId="29" xfId="0" applyNumberFormat="1" applyFont="1" applyBorder="1" applyProtection="1">
      <alignment vertical="center"/>
      <protection locked="0"/>
    </xf>
    <xf numFmtId="0" fontId="3" fillId="26" borderId="64" xfId="0" applyFont="1" applyFill="1" applyBorder="1">
      <alignment vertical="center"/>
    </xf>
    <xf numFmtId="0" fontId="3" fillId="26" borderId="65" xfId="0" applyFont="1" applyFill="1" applyBorder="1">
      <alignment vertical="center"/>
    </xf>
    <xf numFmtId="176" fontId="3" fillId="0" borderId="65" xfId="0" applyNumberFormat="1" applyFont="1" applyBorder="1" applyAlignment="1" applyProtection="1">
      <alignment horizontal="center" vertical="center"/>
      <protection locked="0"/>
    </xf>
    <xf numFmtId="176" fontId="3" fillId="0" borderId="66" xfId="0" applyNumberFormat="1" applyFont="1" applyBorder="1" applyAlignment="1" applyProtection="1">
      <alignment horizontal="center" vertical="center"/>
      <protection locked="0"/>
    </xf>
    <xf numFmtId="177" fontId="3" fillId="0" borderId="42" xfId="0" applyNumberFormat="1" applyFont="1" applyBorder="1" applyAlignment="1" applyProtection="1">
      <alignment horizontal="right" vertical="center"/>
      <protection locked="0"/>
    </xf>
    <xf numFmtId="177" fontId="3" fillId="0" borderId="40" xfId="0" applyNumberFormat="1" applyFont="1" applyBorder="1" applyAlignment="1" applyProtection="1">
      <alignment horizontal="right" vertical="center"/>
      <protection locked="0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Protection="1">
      <alignment vertical="center"/>
      <protection locked="0"/>
    </xf>
    <xf numFmtId="49" fontId="3" fillId="26" borderId="32" xfId="0" applyNumberFormat="1" applyFont="1" applyFill="1" applyBorder="1" applyAlignment="1" applyProtection="1">
      <alignment vertical="center" shrinkToFit="1"/>
      <protection locked="0"/>
    </xf>
    <xf numFmtId="49" fontId="3" fillId="26" borderId="33" xfId="0" applyNumberFormat="1" applyFont="1" applyFill="1" applyBorder="1" applyAlignment="1" applyProtection="1">
      <alignment vertical="center" shrinkToFit="1"/>
      <protection locked="0"/>
    </xf>
    <xf numFmtId="49" fontId="3" fillId="26" borderId="34" xfId="0" applyNumberFormat="1" applyFont="1" applyFill="1" applyBorder="1" applyAlignment="1" applyProtection="1">
      <alignment vertical="center" shrinkToFit="1"/>
      <protection locked="0"/>
    </xf>
    <xf numFmtId="176" fontId="3" fillId="0" borderId="68" xfId="0" applyNumberFormat="1" applyFont="1" applyBorder="1" applyAlignment="1" applyProtection="1">
      <alignment horizontal="center" vertical="center"/>
      <protection locked="0"/>
    </xf>
    <xf numFmtId="176" fontId="3" fillId="0" borderId="69" xfId="0" applyNumberFormat="1" applyFont="1" applyBorder="1" applyAlignment="1" applyProtection="1">
      <alignment horizontal="center" vertical="center"/>
      <protection locked="0"/>
    </xf>
    <xf numFmtId="176" fontId="3" fillId="0" borderId="71" xfId="0" applyNumberFormat="1" applyFont="1" applyBorder="1" applyAlignment="1" applyProtection="1">
      <alignment horizontal="center" vertical="center"/>
      <protection locked="0"/>
    </xf>
    <xf numFmtId="176" fontId="3" fillId="0" borderId="72" xfId="0" applyNumberFormat="1" applyFont="1" applyBorder="1" applyAlignment="1" applyProtection="1">
      <alignment horizontal="center" vertical="center"/>
      <protection locked="0"/>
    </xf>
    <xf numFmtId="0" fontId="3" fillId="26" borderId="14" xfId="0" applyFont="1" applyFill="1" applyBorder="1" applyAlignment="1">
      <alignment horizontal="center" vertical="center" textRotation="255"/>
    </xf>
    <xf numFmtId="0" fontId="3" fillId="26" borderId="16" xfId="0" applyFont="1" applyFill="1" applyBorder="1" applyAlignment="1">
      <alignment horizontal="center" vertical="center" textRotation="255"/>
    </xf>
    <xf numFmtId="0" fontId="3" fillId="26" borderId="27" xfId="0" applyFont="1" applyFill="1" applyBorder="1" applyAlignment="1">
      <alignment horizontal="center" vertical="center" textRotation="255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3" fillId="26" borderId="25" xfId="0" applyNumberFormat="1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49" fontId="3" fillId="26" borderId="31" xfId="0" applyNumberFormat="1" applyFont="1" applyFill="1" applyBorder="1">
      <alignment vertical="center"/>
    </xf>
    <xf numFmtId="177" fontId="3" fillId="0" borderId="36" xfId="0" applyNumberFormat="1" applyFont="1" applyBorder="1" applyAlignment="1" applyProtection="1">
      <alignment horizontal="right" vertical="center"/>
      <protection locked="0"/>
    </xf>
    <xf numFmtId="177" fontId="3" fillId="0" borderId="37" xfId="0" applyNumberFormat="1" applyFont="1" applyBorder="1" applyAlignment="1" applyProtection="1">
      <alignment horizontal="right" vertical="center"/>
      <protection locked="0"/>
    </xf>
    <xf numFmtId="0" fontId="3" fillId="26" borderId="51" xfId="0" applyFont="1" applyFill="1" applyBorder="1" applyAlignment="1">
      <alignment horizontal="left" vertical="center"/>
    </xf>
    <xf numFmtId="0" fontId="3" fillId="26" borderId="52" xfId="0" applyFont="1" applyFill="1" applyBorder="1" applyAlignment="1">
      <alignment horizontal="left" vertical="center"/>
    </xf>
    <xf numFmtId="0" fontId="3" fillId="26" borderId="30" xfId="0" applyFont="1" applyFill="1" applyBorder="1">
      <alignment vertical="center"/>
    </xf>
    <xf numFmtId="0" fontId="3" fillId="26" borderId="36" xfId="0" applyFont="1" applyFill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30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2" xfId="0" applyNumberFormat="1" applyFont="1" applyBorder="1">
      <alignment vertical="center"/>
    </xf>
    <xf numFmtId="49" fontId="3" fillId="26" borderId="28" xfId="0" applyNumberFormat="1" applyFont="1" applyFill="1" applyBorder="1">
      <alignment vertical="center"/>
    </xf>
    <xf numFmtId="49" fontId="3" fillId="26" borderId="30" xfId="0" applyNumberFormat="1" applyFont="1" applyFill="1" applyBorder="1">
      <alignment vertical="center"/>
    </xf>
    <xf numFmtId="49" fontId="3" fillId="26" borderId="29" xfId="0" applyNumberFormat="1" applyFont="1" applyFill="1" applyBorder="1">
      <alignment vertical="center"/>
    </xf>
    <xf numFmtId="49" fontId="3" fillId="0" borderId="55" xfId="0" applyNumberFormat="1" applyFont="1" applyBorder="1">
      <alignment vertical="center"/>
    </xf>
    <xf numFmtId="177" fontId="3" fillId="0" borderId="42" xfId="0" applyNumberFormat="1" applyFont="1" applyBorder="1" applyAlignment="1">
      <alignment horizontal="right" vertical="center"/>
    </xf>
    <xf numFmtId="177" fontId="3" fillId="0" borderId="40" xfId="0" applyNumberFormat="1" applyFont="1" applyBorder="1" applyAlignment="1">
      <alignment horizontal="right" vertical="center"/>
    </xf>
    <xf numFmtId="0" fontId="3" fillId="26" borderId="40" xfId="0" applyFont="1" applyFill="1" applyBorder="1" applyAlignment="1">
      <alignment horizontal="center" vertical="center"/>
    </xf>
    <xf numFmtId="0" fontId="3" fillId="26" borderId="41" xfId="0" applyFont="1" applyFill="1" applyBorder="1" applyAlignment="1">
      <alignment horizontal="center" vertical="center"/>
    </xf>
    <xf numFmtId="49" fontId="3" fillId="0" borderId="17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0" fontId="3" fillId="26" borderId="17" xfId="0" applyFont="1" applyFill="1" applyBorder="1">
      <alignment vertical="center"/>
    </xf>
    <xf numFmtId="49" fontId="3" fillId="0" borderId="46" xfId="0" applyNumberFormat="1" applyFont="1" applyBorder="1">
      <alignment vertical="center"/>
    </xf>
    <xf numFmtId="49" fontId="3" fillId="0" borderId="44" xfId="0" applyNumberFormat="1" applyFont="1" applyBorder="1">
      <alignment vertical="center"/>
    </xf>
    <xf numFmtId="49" fontId="3" fillId="0" borderId="63" xfId="0" applyNumberFormat="1" applyFont="1" applyBorder="1">
      <alignment vertical="center"/>
    </xf>
    <xf numFmtId="49" fontId="3" fillId="0" borderId="11" xfId="0" applyNumberFormat="1" applyFont="1" applyBorder="1" applyAlignment="1" applyProtection="1">
      <alignment vertical="top" wrapText="1"/>
      <protection locked="0"/>
    </xf>
    <xf numFmtId="49" fontId="3" fillId="0" borderId="10" xfId="0" applyNumberFormat="1" applyFont="1" applyBorder="1" applyAlignment="1" applyProtection="1">
      <alignment vertical="top" wrapText="1"/>
      <protection locked="0"/>
    </xf>
    <xf numFmtId="49" fontId="3" fillId="0" borderId="15" xfId="0" applyNumberFormat="1" applyFont="1" applyBorder="1" applyAlignment="1" applyProtection="1">
      <alignment vertical="top" wrapText="1"/>
      <protection locked="0"/>
    </xf>
    <xf numFmtId="49" fontId="3" fillId="0" borderId="18" xfId="0" applyNumberFormat="1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9" fontId="3" fillId="0" borderId="19" xfId="0" applyNumberFormat="1" applyFont="1" applyBorder="1" applyAlignment="1" applyProtection="1">
      <alignment vertical="top" wrapText="1"/>
      <protection locked="0"/>
    </xf>
    <xf numFmtId="49" fontId="3" fillId="0" borderId="26" xfId="0" applyNumberFormat="1" applyFont="1" applyBorder="1" applyAlignment="1" applyProtection="1">
      <alignment vertical="top" wrapText="1"/>
      <protection locked="0"/>
    </xf>
    <xf numFmtId="49" fontId="3" fillId="0" borderId="22" xfId="0" applyNumberFormat="1" applyFont="1" applyBorder="1" applyAlignment="1" applyProtection="1">
      <alignment vertical="top" wrapText="1"/>
      <protection locked="0"/>
    </xf>
    <xf numFmtId="49" fontId="3" fillId="0" borderId="23" xfId="0" applyNumberFormat="1" applyFont="1" applyBorder="1" applyAlignment="1" applyProtection="1">
      <alignment vertical="top" wrapText="1"/>
      <protection locked="0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3" fillId="0" borderId="79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73" xfId="0" applyNumberFormat="1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38" xfId="0" applyFont="1" applyBorder="1">
      <alignment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13" xfId="0" applyNumberFormat="1" applyFont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60" xfId="0" applyNumberFormat="1" applyFont="1" applyBorder="1">
      <alignment vertical="center"/>
    </xf>
    <xf numFmtId="176" fontId="3" fillId="0" borderId="65" xfId="0" applyNumberFormat="1" applyFont="1" applyBorder="1" applyAlignment="1">
      <alignment horizontal="center" vertical="center"/>
    </xf>
    <xf numFmtId="176" fontId="3" fillId="0" borderId="66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right" vertical="center"/>
    </xf>
    <xf numFmtId="177" fontId="3" fillId="0" borderId="37" xfId="0" applyNumberFormat="1" applyFont="1" applyBorder="1" applyAlignment="1">
      <alignment horizontal="right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81" xfId="0" applyNumberFormat="1" applyFont="1" applyBorder="1">
      <alignment vertical="center"/>
    </xf>
    <xf numFmtId="49" fontId="3" fillId="0" borderId="82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57</xdr:row>
      <xdr:rowOff>0</xdr:rowOff>
    </xdr:from>
    <xdr:to>
      <xdr:col>32</xdr:col>
      <xdr:colOff>114300</xdr:colOff>
      <xdr:row>57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48050" y="11801475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58</xdr:col>
      <xdr:colOff>47625</xdr:colOff>
      <xdr:row>57</xdr:row>
      <xdr:rowOff>0</xdr:rowOff>
    </xdr:from>
    <xdr:to>
      <xdr:col>73</xdr:col>
      <xdr:colOff>114300</xdr:colOff>
      <xdr:row>57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48050" y="11420475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41</xdr:col>
      <xdr:colOff>19050</xdr:colOff>
      <xdr:row>1</xdr:row>
      <xdr:rowOff>19050</xdr:rowOff>
    </xdr:from>
    <xdr:to>
      <xdr:col>46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61</xdr:col>
      <xdr:colOff>171449</xdr:colOff>
      <xdr:row>9</xdr:row>
      <xdr:rowOff>105984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8C27A92C-185F-45B9-957C-E54325CF3A22}"/>
            </a:ext>
          </a:extLst>
        </xdr:cNvPr>
        <xdr:cNvSpPr/>
      </xdr:nvSpPr>
      <xdr:spPr bwMode="auto">
        <a:xfrm>
          <a:off x="11249024" y="1429959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委託する場合は</a:t>
          </a:r>
          <a:r>
            <a:rPr kumimoji="1" lang="ja-JP" altLang="en-US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営業所の所在地を選択</a:t>
          </a:r>
          <a:endParaRPr kumimoji="1" lang="ja-JP" altLang="en-US" sz="900">
            <a:solidFill>
              <a:schemeClr val="bg1"/>
            </a:solidFill>
          </a:endParaRPr>
        </a:p>
      </xdr:txBody>
    </xdr:sp>
    <xdr:clientData/>
  </xdr:oneCellAnchor>
  <xdr:oneCellAnchor>
    <xdr:from>
      <xdr:col>62</xdr:col>
      <xdr:colOff>38100</xdr:colOff>
      <xdr:row>41</xdr:row>
      <xdr:rowOff>295275</xdr:rowOff>
    </xdr:from>
    <xdr:ext cx="1584000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6DA0DABD-AAB4-40AF-883D-ACF399462B0D}"/>
            </a:ext>
          </a:extLst>
        </xdr:cNvPr>
        <xdr:cNvSpPr/>
      </xdr:nvSpPr>
      <xdr:spPr bwMode="auto">
        <a:xfrm>
          <a:off x="11315700" y="5810250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57</xdr:row>
      <xdr:rowOff>0</xdr:rowOff>
    </xdr:from>
    <xdr:to>
      <xdr:col>12</xdr:col>
      <xdr:colOff>190500</xdr:colOff>
      <xdr:row>64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8</xdr:col>
      <xdr:colOff>514350</xdr:colOff>
      <xdr:row>182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552450</xdr:colOff>
      <xdr:row>14</xdr:row>
      <xdr:rowOff>152400</xdr:rowOff>
    </xdr:from>
    <xdr:to>
      <xdr:col>12</xdr:col>
      <xdr:colOff>295275</xdr:colOff>
      <xdr:row>26</xdr:row>
      <xdr:rowOff>38099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05825" y="2457450"/>
          <a:ext cx="5457825" cy="182879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400" b="1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修正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2022/03/16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・レイアウト変更に伴う式の修正。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・業者番号、法人番号などの追加。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"#DISABLE#"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を付与すると取込み対象外とする</a:t>
          </a:r>
        </a:p>
        <a:p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542925</xdr:colOff>
      <xdr:row>0</xdr:row>
      <xdr:rowOff>114300</xdr:rowOff>
    </xdr:from>
    <xdr:to>
      <xdr:col>11</xdr:col>
      <xdr:colOff>552450</xdr:colOff>
      <xdr:row>13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0B2466-BE74-423B-AB2D-EB7CAD27C6D2}"/>
            </a:ext>
          </a:extLst>
        </xdr:cNvPr>
        <xdr:cNvSpPr txBox="1"/>
      </xdr:nvSpPr>
      <xdr:spPr>
        <a:xfrm>
          <a:off x="8496300" y="114300"/>
          <a:ext cx="4581525" cy="21050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Info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業者カード情報（判断等に使用）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Val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登録値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KeyWord1,KeyWord2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のテーブルへ登録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タイトル部分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TableVal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（実値）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#DISABLE#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取込対象外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00"/>
  <sheetViews>
    <sheetView showGridLines="0" showZeros="0" tabSelected="1" zoomScaleNormal="100" zoomScaleSheetLayoutView="100" workbookViewId="0">
      <selection activeCell="F10" sqref="F10:N10"/>
    </sheetView>
  </sheetViews>
  <sheetFormatPr defaultColWidth="9" defaultRowHeight="10.8" x14ac:dyDescent="0.2"/>
  <cols>
    <col min="1" max="33" width="2.6640625" style="1" customWidth="1"/>
    <col min="34" max="39" width="9" style="1" hidden="1" customWidth="1"/>
    <col min="40" max="40" width="4.6640625" style="1" customWidth="1"/>
    <col min="41" max="41" width="1.6640625" style="1" customWidth="1"/>
    <col min="42" max="74" width="2.6640625" style="1" customWidth="1"/>
    <col min="75" max="75" width="1.6640625" style="1" customWidth="1"/>
    <col min="76" max="16384" width="9" style="1"/>
  </cols>
  <sheetData>
    <row r="1" spans="1:75" ht="15" customHeight="1" thickBot="1" x14ac:dyDescent="0.25">
      <c r="A1" s="1" t="s">
        <v>242</v>
      </c>
      <c r="E1" s="1" t="str">
        <f>"["&amp; TEXT(AI3,"ggge年m月d日")&amp;"改訂]"</f>
        <v>[令和4年8月22日改訂]</v>
      </c>
      <c r="X1" s="126" t="s">
        <v>373</v>
      </c>
      <c r="Y1" s="127"/>
      <c r="Z1" s="127"/>
      <c r="AA1" s="128"/>
      <c r="AB1" s="276"/>
      <c r="AC1" s="277"/>
      <c r="AD1" s="277"/>
      <c r="AE1" s="277"/>
      <c r="AF1" s="277"/>
      <c r="AG1" s="278"/>
      <c r="AH1" s="19" t="s">
        <v>374</v>
      </c>
      <c r="AI1" s="19"/>
      <c r="AJ1" s="19"/>
      <c r="AK1" s="19"/>
      <c r="AL1" s="19"/>
      <c r="AM1" s="19"/>
      <c r="AO1" s="76"/>
      <c r="AP1" s="77" t="s">
        <v>242</v>
      </c>
      <c r="AQ1" s="77"/>
      <c r="AR1" s="77"/>
      <c r="AS1" s="77"/>
      <c r="AT1" s="77" t="str">
        <f>"["&amp; TEXT(AI3,"ggge年m月d日")&amp;"改訂]"</f>
        <v>[令和4年8月22日改訂]</v>
      </c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35" t="s">
        <v>373</v>
      </c>
      <c r="BN1" s="36"/>
      <c r="BO1" s="37"/>
      <c r="BP1" s="37"/>
      <c r="BQ1" s="372">
        <f>AI3+1</f>
        <v>44796</v>
      </c>
      <c r="BR1" s="373"/>
      <c r="BS1" s="373"/>
      <c r="BT1" s="373"/>
      <c r="BU1" s="373"/>
      <c r="BV1" s="374"/>
      <c r="BW1" s="86"/>
    </row>
    <row r="2" spans="1:75" ht="15" customHeight="1" x14ac:dyDescent="0.2">
      <c r="X2" s="2"/>
      <c r="Y2" s="2"/>
      <c r="Z2" s="2"/>
      <c r="AA2" s="2"/>
      <c r="AB2" s="33"/>
      <c r="AC2" s="33"/>
      <c r="AD2" s="33"/>
      <c r="AE2" s="33"/>
      <c r="AF2" s="33"/>
      <c r="AG2" s="33"/>
      <c r="AH2" s="19" t="s">
        <v>58</v>
      </c>
      <c r="AI2" s="19">
        <v>11</v>
      </c>
      <c r="AJ2" s="19">
        <v>2022</v>
      </c>
      <c r="AO2" s="78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3"/>
      <c r="BN2" s="53"/>
      <c r="BO2" s="53"/>
      <c r="BP2" s="53"/>
      <c r="BQ2" s="87"/>
      <c r="BR2" s="87"/>
      <c r="BS2" s="87"/>
      <c r="BT2" s="87"/>
      <c r="BU2" s="87"/>
      <c r="BV2" s="87"/>
      <c r="BW2" s="79"/>
    </row>
    <row r="3" spans="1:75" ht="14.25" customHeight="1" x14ac:dyDescent="0.2">
      <c r="A3" s="101" t="s">
        <v>372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9" t="s">
        <v>375</v>
      </c>
      <c r="AI3" s="102">
        <v>44795</v>
      </c>
      <c r="AO3" s="78"/>
      <c r="AP3" s="52" t="s">
        <v>372</v>
      </c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79"/>
    </row>
    <row r="4" spans="1:75" ht="15" customHeight="1" x14ac:dyDescent="0.2">
      <c r="AH4" s="19" t="s">
        <v>59</v>
      </c>
      <c r="AI4" s="19" t="str">
        <f>TEXT(AI3,"yyyyMMDD")</f>
        <v>20220822</v>
      </c>
      <c r="AJ4" s="19">
        <v>1</v>
      </c>
      <c r="AK4" s="19" t="str">
        <f>AI4&amp;TEXT(AJ4,"00")</f>
        <v>2022082201</v>
      </c>
      <c r="AO4" s="78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79"/>
    </row>
    <row r="5" spans="1:75" ht="15" customHeight="1" x14ac:dyDescent="0.2">
      <c r="A5" s="34" t="s">
        <v>387</v>
      </c>
      <c r="AH5" s="19" t="s">
        <v>60</v>
      </c>
      <c r="AI5" s="19">
        <v>18201</v>
      </c>
      <c r="AO5" s="78"/>
      <c r="AP5" s="88" t="s">
        <v>387</v>
      </c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79"/>
    </row>
    <row r="6" spans="1:75" ht="15" hidden="1" customHeight="1" x14ac:dyDescent="0.2">
      <c r="A6" s="310" t="s">
        <v>187</v>
      </c>
      <c r="B6" s="311"/>
      <c r="C6" s="311"/>
      <c r="D6" s="311"/>
      <c r="E6" s="312"/>
      <c r="F6" s="313"/>
      <c r="G6" s="314"/>
      <c r="H6" s="314"/>
      <c r="I6" s="314"/>
      <c r="J6" s="314"/>
      <c r="K6" s="314"/>
      <c r="L6" s="314"/>
      <c r="M6" s="314"/>
      <c r="N6" s="315"/>
      <c r="AO6" s="78"/>
      <c r="AP6" s="310" t="s">
        <v>187</v>
      </c>
      <c r="AQ6" s="311"/>
      <c r="AR6" s="311"/>
      <c r="AS6" s="311"/>
      <c r="AT6" s="312"/>
      <c r="AU6" s="375" t="s">
        <v>188</v>
      </c>
      <c r="AV6" s="376"/>
      <c r="AW6" s="376"/>
      <c r="AX6" s="376"/>
      <c r="AY6" s="376"/>
      <c r="AZ6" s="376"/>
      <c r="BA6" s="376"/>
      <c r="BB6" s="376"/>
      <c r="BC6" s="377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79"/>
    </row>
    <row r="7" spans="1:75" ht="15" customHeight="1" x14ac:dyDescent="0.2">
      <c r="A7" s="211" t="s">
        <v>243</v>
      </c>
      <c r="B7" s="212"/>
      <c r="C7" s="212"/>
      <c r="D7" s="212"/>
      <c r="E7" s="213"/>
      <c r="F7" s="214"/>
      <c r="G7" s="215"/>
      <c r="H7" s="215"/>
      <c r="I7" s="215"/>
      <c r="J7" s="215"/>
      <c r="K7" s="215"/>
      <c r="L7" s="215"/>
      <c r="M7" s="215"/>
      <c r="N7" s="216"/>
      <c r="R7" s="122" t="str">
        <f>IF(AH58=0,"※営業種目が設定されていません。","")</f>
        <v>※営業種目が設定されていません。</v>
      </c>
      <c r="AO7" s="78"/>
      <c r="AP7" s="211" t="s">
        <v>243</v>
      </c>
      <c r="AQ7" s="212"/>
      <c r="AR7" s="212"/>
      <c r="AS7" s="212"/>
      <c r="AT7" s="213"/>
      <c r="AU7" s="378" t="s">
        <v>244</v>
      </c>
      <c r="AV7" s="379"/>
      <c r="AW7" s="379"/>
      <c r="AX7" s="379"/>
      <c r="AY7" s="379"/>
      <c r="AZ7" s="379"/>
      <c r="BA7" s="379"/>
      <c r="BB7" s="379"/>
      <c r="BC7" s="38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79"/>
    </row>
    <row r="8" spans="1:75" ht="15" customHeight="1" thickBot="1" x14ac:dyDescent="0.25">
      <c r="A8" s="211" t="s">
        <v>196</v>
      </c>
      <c r="B8" s="212"/>
      <c r="C8" s="212"/>
      <c r="D8" s="212"/>
      <c r="E8" s="213"/>
      <c r="F8" s="251"/>
      <c r="G8" s="252"/>
      <c r="H8" s="252"/>
      <c r="I8" s="252"/>
      <c r="J8" s="252"/>
      <c r="K8" s="252"/>
      <c r="L8" s="252"/>
      <c r="M8" s="252"/>
      <c r="N8" s="253"/>
      <c r="AH8" s="19" t="str">
        <f>RIGHT("00000"&amp;F8,5)</f>
        <v>00000</v>
      </c>
      <c r="AO8" s="78"/>
      <c r="AP8" s="211" t="s">
        <v>196</v>
      </c>
      <c r="AQ8" s="212"/>
      <c r="AR8" s="212"/>
      <c r="AS8" s="212"/>
      <c r="AT8" s="213"/>
      <c r="AU8" s="378" t="s">
        <v>244</v>
      </c>
      <c r="AV8" s="379"/>
      <c r="AW8" s="379"/>
      <c r="AX8" s="379"/>
      <c r="AY8" s="379"/>
      <c r="AZ8" s="379"/>
      <c r="BA8" s="379"/>
      <c r="BB8" s="379"/>
      <c r="BC8" s="38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79"/>
    </row>
    <row r="9" spans="1:75" ht="30" hidden="1" customHeight="1" thickBot="1" x14ac:dyDescent="0.25">
      <c r="A9" s="254" t="s">
        <v>198</v>
      </c>
      <c r="B9" s="255"/>
      <c r="C9" s="255"/>
      <c r="D9" s="255"/>
      <c r="E9" s="256"/>
      <c r="F9" s="257"/>
      <c r="G9" s="258"/>
      <c r="H9" s="258"/>
      <c r="I9" s="258"/>
      <c r="J9" s="258"/>
      <c r="K9" s="258"/>
      <c r="L9" s="258"/>
      <c r="M9" s="258"/>
      <c r="N9" s="259"/>
      <c r="AO9" s="78"/>
      <c r="AP9" s="254" t="s">
        <v>198</v>
      </c>
      <c r="AQ9" s="255"/>
      <c r="AR9" s="255"/>
      <c r="AS9" s="255"/>
      <c r="AT9" s="256"/>
      <c r="AU9" s="381" t="s">
        <v>221</v>
      </c>
      <c r="AV9" s="382"/>
      <c r="AW9" s="382"/>
      <c r="AX9" s="382"/>
      <c r="AY9" s="382"/>
      <c r="AZ9" s="382"/>
      <c r="BA9" s="382"/>
      <c r="BB9" s="382"/>
      <c r="BC9" s="383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79"/>
    </row>
    <row r="10" spans="1:75" ht="30" customHeight="1" thickBot="1" x14ac:dyDescent="0.25">
      <c r="A10" s="279" t="s">
        <v>214</v>
      </c>
      <c r="B10" s="280"/>
      <c r="C10" s="280"/>
      <c r="D10" s="280"/>
      <c r="E10" s="281"/>
      <c r="F10" s="282"/>
      <c r="G10" s="283"/>
      <c r="H10" s="283"/>
      <c r="I10" s="283"/>
      <c r="J10" s="283"/>
      <c r="K10" s="283"/>
      <c r="L10" s="283"/>
      <c r="M10" s="283"/>
      <c r="N10" s="284"/>
      <c r="O10" s="285" t="s">
        <v>380</v>
      </c>
      <c r="P10" s="286"/>
      <c r="Q10" s="286"/>
      <c r="R10" s="286"/>
      <c r="S10" s="287"/>
      <c r="T10" s="282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8"/>
      <c r="AH10" s="19" t="str">
        <f>IF(F10="","",VLOOKUP(F10,G204:Q205,11,FALSE))</f>
        <v/>
      </c>
      <c r="AI10" s="19" t="str">
        <f>IF(T10="","",VLOOKUP(T10,G208:Q212,11,FALSE))</f>
        <v/>
      </c>
      <c r="AK10" s="7"/>
      <c r="AO10" s="78"/>
      <c r="AP10" s="279" t="s">
        <v>214</v>
      </c>
      <c r="AQ10" s="280"/>
      <c r="AR10" s="280"/>
      <c r="AS10" s="280"/>
      <c r="AT10" s="281"/>
      <c r="AU10" s="384" t="s">
        <v>38</v>
      </c>
      <c r="AV10" s="385"/>
      <c r="AW10" s="385"/>
      <c r="AX10" s="385"/>
      <c r="AY10" s="385"/>
      <c r="AZ10" s="385"/>
      <c r="BA10" s="385"/>
      <c r="BB10" s="385"/>
      <c r="BC10" s="386"/>
      <c r="BD10" s="285" t="s">
        <v>381</v>
      </c>
      <c r="BE10" s="286"/>
      <c r="BF10" s="286"/>
      <c r="BG10" s="286"/>
      <c r="BH10" s="287"/>
      <c r="BI10" s="384" t="s">
        <v>41</v>
      </c>
      <c r="BJ10" s="385"/>
      <c r="BK10" s="385"/>
      <c r="BL10" s="385"/>
      <c r="BM10" s="385"/>
      <c r="BN10" s="385"/>
      <c r="BO10" s="385"/>
      <c r="BP10" s="385"/>
      <c r="BQ10" s="385"/>
      <c r="BR10" s="385"/>
      <c r="BS10" s="385"/>
      <c r="BT10" s="385"/>
      <c r="BU10" s="385"/>
      <c r="BV10" s="387"/>
      <c r="BW10" s="79"/>
    </row>
    <row r="11" spans="1:75" ht="15" customHeight="1" x14ac:dyDescent="0.2">
      <c r="AK11" s="7"/>
      <c r="AO11" s="78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3"/>
      <c r="BW11" s="79"/>
    </row>
    <row r="12" spans="1:75" ht="15" customHeight="1" x14ac:dyDescent="0.2">
      <c r="AK12" s="7"/>
      <c r="AO12" s="78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3"/>
      <c r="BW12" s="79"/>
    </row>
    <row r="13" spans="1:75" ht="15" customHeight="1" thickBot="1" x14ac:dyDescent="0.25">
      <c r="A13" s="1" t="s">
        <v>245</v>
      </c>
      <c r="AK13" s="7"/>
      <c r="AO13" s="78"/>
      <c r="AP13" s="50" t="s">
        <v>245</v>
      </c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3"/>
      <c r="BW13" s="79"/>
    </row>
    <row r="14" spans="1:75" ht="15" customHeight="1" x14ac:dyDescent="0.2">
      <c r="A14" s="291" t="s">
        <v>28</v>
      </c>
      <c r="B14" s="255"/>
      <c r="C14" s="255"/>
      <c r="D14" s="255"/>
      <c r="E14" s="256"/>
      <c r="F14" s="38"/>
      <c r="G14" s="39"/>
      <c r="H14" s="39"/>
      <c r="I14" s="39"/>
      <c r="J14" s="39"/>
      <c r="K14" s="39"/>
      <c r="L14" s="39"/>
      <c r="M14" s="39"/>
      <c r="N14" s="39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3"/>
      <c r="Z14" s="274"/>
      <c r="AA14" s="272"/>
      <c r="AB14" s="272"/>
      <c r="AC14" s="272"/>
      <c r="AD14" s="272"/>
      <c r="AE14" s="272"/>
      <c r="AF14" s="272"/>
      <c r="AG14" s="275"/>
      <c r="AH14" s="19" t="str">
        <f>O14&amp;IF(Z14="","","　"&amp;Z14)</f>
        <v/>
      </c>
      <c r="AI14" s="18"/>
      <c r="AK14" s="7"/>
      <c r="AO14" s="78"/>
      <c r="AP14" s="291" t="s">
        <v>28</v>
      </c>
      <c r="AQ14" s="255"/>
      <c r="AR14" s="255"/>
      <c r="AS14" s="255"/>
      <c r="AT14" s="256"/>
      <c r="AU14" s="38"/>
      <c r="AV14" s="39"/>
      <c r="AW14" s="39"/>
      <c r="AX14" s="39"/>
      <c r="AY14" s="39"/>
      <c r="AZ14" s="39"/>
      <c r="BA14" s="39"/>
      <c r="BB14" s="39"/>
      <c r="BC14" s="39"/>
      <c r="BD14" s="123" t="s">
        <v>223</v>
      </c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4" t="s">
        <v>205</v>
      </c>
      <c r="BP14" s="123"/>
      <c r="BQ14" s="123"/>
      <c r="BR14" s="123"/>
      <c r="BS14" s="123"/>
      <c r="BT14" s="123"/>
      <c r="BU14" s="123"/>
      <c r="BV14" s="125"/>
      <c r="BW14" s="79"/>
    </row>
    <row r="15" spans="1:75" ht="30" customHeight="1" x14ac:dyDescent="0.2">
      <c r="A15" s="292" t="s">
        <v>0</v>
      </c>
      <c r="B15" s="293"/>
      <c r="C15" s="293"/>
      <c r="D15" s="293"/>
      <c r="E15" s="294"/>
      <c r="F15" s="295" t="s">
        <v>46</v>
      </c>
      <c r="G15" s="296"/>
      <c r="H15" s="297"/>
      <c r="I15" s="298"/>
      <c r="J15" s="299"/>
      <c r="K15" s="299"/>
      <c r="L15" s="300"/>
      <c r="M15" s="301" t="s">
        <v>47</v>
      </c>
      <c r="N15" s="302"/>
      <c r="O15" s="219"/>
      <c r="P15" s="220"/>
      <c r="Q15" s="220"/>
      <c r="R15" s="220"/>
      <c r="S15" s="220"/>
      <c r="T15" s="220"/>
      <c r="U15" s="220"/>
      <c r="V15" s="220"/>
      <c r="W15" s="220"/>
      <c r="X15" s="220"/>
      <c r="Y15" s="221"/>
      <c r="Z15" s="222"/>
      <c r="AA15" s="223"/>
      <c r="AB15" s="223"/>
      <c r="AC15" s="223"/>
      <c r="AD15" s="223"/>
      <c r="AE15" s="223"/>
      <c r="AF15" s="223"/>
      <c r="AG15" s="224"/>
      <c r="AH15" s="19" t="str">
        <f>AJ15&amp;O15&amp;AK15&amp;IF(Z15="","","　"&amp;Z15)</f>
        <v/>
      </c>
      <c r="AI15" s="121" t="str">
        <f>IF(I15="","",VLOOKUP(I15,G215:Q223,11,FALSE))</f>
        <v/>
      </c>
      <c r="AJ15" s="121" t="str">
        <f>IF(I15="","",IF(LEFT(I15,1)="前",VLOOKUP(I15,G215:S223,13,FALSE),""))</f>
        <v/>
      </c>
      <c r="AK15" s="121" t="str">
        <f>IF(I15="","",IF(LEFT(I15,1)="後",VLOOKUP(I15,G215:S223,13,FALSE),""))</f>
        <v/>
      </c>
      <c r="AO15" s="78"/>
      <c r="AP15" s="292" t="s">
        <v>0</v>
      </c>
      <c r="AQ15" s="293"/>
      <c r="AR15" s="293"/>
      <c r="AS15" s="293"/>
      <c r="AT15" s="294"/>
      <c r="AU15" s="295" t="s">
        <v>46</v>
      </c>
      <c r="AV15" s="296"/>
      <c r="AW15" s="297"/>
      <c r="AX15" s="388" t="s">
        <v>50</v>
      </c>
      <c r="AY15" s="389"/>
      <c r="AZ15" s="389"/>
      <c r="BA15" s="390"/>
      <c r="BB15" s="301" t="s">
        <v>47</v>
      </c>
      <c r="BC15" s="302"/>
      <c r="BD15" s="344" t="s">
        <v>222</v>
      </c>
      <c r="BE15" s="345"/>
      <c r="BF15" s="345"/>
      <c r="BG15" s="345"/>
      <c r="BH15" s="345"/>
      <c r="BI15" s="345"/>
      <c r="BJ15" s="345"/>
      <c r="BK15" s="345"/>
      <c r="BL15" s="345"/>
      <c r="BM15" s="345"/>
      <c r="BN15" s="404"/>
      <c r="BO15" s="405" t="s">
        <v>396</v>
      </c>
      <c r="BP15" s="345"/>
      <c r="BQ15" s="345"/>
      <c r="BR15" s="345"/>
      <c r="BS15" s="345"/>
      <c r="BT15" s="345"/>
      <c r="BU15" s="345"/>
      <c r="BV15" s="352"/>
      <c r="BW15" s="79"/>
    </row>
    <row r="16" spans="1:75" ht="15" customHeight="1" x14ac:dyDescent="0.2">
      <c r="A16" s="260" t="s">
        <v>215</v>
      </c>
      <c r="B16" s="261"/>
      <c r="C16" s="261"/>
      <c r="D16" s="261"/>
      <c r="E16" s="262"/>
      <c r="F16" s="268" t="s">
        <v>189</v>
      </c>
      <c r="G16" s="269"/>
      <c r="H16" s="270"/>
      <c r="I16" s="40" t="s">
        <v>44</v>
      </c>
      <c r="J16" s="271"/>
      <c r="K16" s="271"/>
      <c r="L16" s="41" t="s">
        <v>190</v>
      </c>
      <c r="M16" s="271"/>
      <c r="N16" s="271"/>
      <c r="O16" s="271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3"/>
      <c r="AH16" s="19" t="str">
        <f>AI16&amp;AJ16</f>
        <v/>
      </c>
      <c r="AI16" s="121" t="str">
        <f>IF(J16="","",J16&amp;L16)</f>
        <v/>
      </c>
      <c r="AJ16" s="121" t="str">
        <f>IF(M16="","",M16)</f>
        <v/>
      </c>
      <c r="AK16" s="7"/>
      <c r="AO16" s="78"/>
      <c r="AP16" s="260" t="s">
        <v>215</v>
      </c>
      <c r="AQ16" s="261"/>
      <c r="AR16" s="261"/>
      <c r="AS16" s="261"/>
      <c r="AT16" s="262"/>
      <c r="AU16" s="335" t="s">
        <v>189</v>
      </c>
      <c r="AV16" s="336"/>
      <c r="AW16" s="337"/>
      <c r="AX16" s="40" t="s">
        <v>44</v>
      </c>
      <c r="AY16" s="347" t="s">
        <v>224</v>
      </c>
      <c r="AZ16" s="347"/>
      <c r="BA16" s="41" t="s">
        <v>190</v>
      </c>
      <c r="BB16" s="347" t="s">
        <v>225</v>
      </c>
      <c r="BC16" s="347"/>
      <c r="BD16" s="347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3"/>
      <c r="BW16" s="79"/>
    </row>
    <row r="17" spans="1:75" ht="15" customHeight="1" x14ac:dyDescent="0.2">
      <c r="A17" s="263"/>
      <c r="B17" s="226"/>
      <c r="C17" s="226"/>
      <c r="D17" s="226"/>
      <c r="E17" s="264"/>
      <c r="F17" s="227" t="s">
        <v>191</v>
      </c>
      <c r="G17" s="228"/>
      <c r="H17" s="229"/>
      <c r="I17" s="217"/>
      <c r="J17" s="218"/>
      <c r="K17" s="218"/>
      <c r="L17" s="218"/>
      <c r="M17" s="218"/>
      <c r="N17" s="218"/>
      <c r="O17" s="218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44"/>
      <c r="AH17" s="20" t="str">
        <f>I17&amp;I18&amp;I19&amp;I20&amp;I21</f>
        <v/>
      </c>
      <c r="AK17" s="7"/>
      <c r="AO17" s="78"/>
      <c r="AP17" s="263"/>
      <c r="AQ17" s="226"/>
      <c r="AR17" s="226"/>
      <c r="AS17" s="226"/>
      <c r="AT17" s="264"/>
      <c r="AU17" s="206" t="s">
        <v>191</v>
      </c>
      <c r="AV17" s="207"/>
      <c r="AW17" s="208"/>
      <c r="AX17" s="348" t="s">
        <v>200</v>
      </c>
      <c r="AY17" s="209"/>
      <c r="AZ17" s="209"/>
      <c r="BA17" s="209"/>
      <c r="BB17" s="209"/>
      <c r="BC17" s="209"/>
      <c r="BD17" s="209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8"/>
      <c r="BW17" s="79"/>
    </row>
    <row r="18" spans="1:75" ht="15" customHeight="1" x14ac:dyDescent="0.2">
      <c r="A18" s="263"/>
      <c r="B18" s="226"/>
      <c r="C18" s="226"/>
      <c r="D18" s="226"/>
      <c r="E18" s="264"/>
      <c r="F18" s="227" t="s">
        <v>382</v>
      </c>
      <c r="G18" s="228"/>
      <c r="H18" s="229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30"/>
      <c r="AK18" s="7"/>
      <c r="AO18" s="78"/>
      <c r="AP18" s="263"/>
      <c r="AQ18" s="226"/>
      <c r="AR18" s="226"/>
      <c r="AS18" s="226"/>
      <c r="AT18" s="264"/>
      <c r="AU18" s="206" t="s">
        <v>383</v>
      </c>
      <c r="AV18" s="207"/>
      <c r="AW18" s="208"/>
      <c r="AX18" s="209" t="s">
        <v>242</v>
      </c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10"/>
      <c r="BW18" s="79"/>
    </row>
    <row r="19" spans="1:75" ht="15" customHeight="1" x14ac:dyDescent="0.2">
      <c r="A19" s="263"/>
      <c r="B19" s="226"/>
      <c r="C19" s="226"/>
      <c r="D19" s="226"/>
      <c r="E19" s="264"/>
      <c r="F19" s="317" t="s">
        <v>246</v>
      </c>
      <c r="G19" s="318"/>
      <c r="H19" s="319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30"/>
      <c r="AK19" s="7"/>
      <c r="AO19" s="78"/>
      <c r="AP19" s="263"/>
      <c r="AQ19" s="226"/>
      <c r="AR19" s="226"/>
      <c r="AS19" s="226"/>
      <c r="AT19" s="264"/>
      <c r="AU19" s="203" t="s">
        <v>246</v>
      </c>
      <c r="AV19" s="204"/>
      <c r="AW19" s="205"/>
      <c r="AX19" s="209" t="s">
        <v>362</v>
      </c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10"/>
      <c r="BW19" s="79"/>
    </row>
    <row r="20" spans="1:75" ht="15" customHeight="1" x14ac:dyDescent="0.2">
      <c r="A20" s="263"/>
      <c r="B20" s="226"/>
      <c r="C20" s="226"/>
      <c r="D20" s="226"/>
      <c r="E20" s="264"/>
      <c r="F20" s="227" t="s">
        <v>247</v>
      </c>
      <c r="G20" s="228"/>
      <c r="H20" s="229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30"/>
      <c r="AK20" s="7"/>
      <c r="AO20" s="78"/>
      <c r="AP20" s="263"/>
      <c r="AQ20" s="226"/>
      <c r="AR20" s="226"/>
      <c r="AS20" s="226"/>
      <c r="AT20" s="264"/>
      <c r="AU20" s="206" t="s">
        <v>247</v>
      </c>
      <c r="AV20" s="207"/>
      <c r="AW20" s="208"/>
      <c r="AX20" s="209" t="s">
        <v>363</v>
      </c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/>
      <c r="BT20" s="209"/>
      <c r="BU20" s="209"/>
      <c r="BV20" s="210"/>
      <c r="BW20" s="79"/>
    </row>
    <row r="21" spans="1:75" ht="15" customHeight="1" x14ac:dyDescent="0.2">
      <c r="A21" s="265"/>
      <c r="B21" s="266"/>
      <c r="C21" s="266"/>
      <c r="D21" s="266"/>
      <c r="E21" s="267"/>
      <c r="F21" s="231" t="s">
        <v>248</v>
      </c>
      <c r="G21" s="232"/>
      <c r="H21" s="233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34"/>
      <c r="AK21" s="7"/>
      <c r="AO21" s="78"/>
      <c r="AP21" s="265"/>
      <c r="AQ21" s="266"/>
      <c r="AR21" s="266"/>
      <c r="AS21" s="266"/>
      <c r="AT21" s="267"/>
      <c r="AU21" s="349" t="s">
        <v>248</v>
      </c>
      <c r="AV21" s="350"/>
      <c r="AW21" s="351"/>
      <c r="AX21" s="345" t="s">
        <v>364</v>
      </c>
      <c r="AY21" s="345"/>
      <c r="AZ21" s="345"/>
      <c r="BA21" s="345"/>
      <c r="BB21" s="345"/>
      <c r="BC21" s="345"/>
      <c r="BD21" s="345"/>
      <c r="BE21" s="345"/>
      <c r="BF21" s="345"/>
      <c r="BG21" s="345"/>
      <c r="BH21" s="345"/>
      <c r="BI21" s="345"/>
      <c r="BJ21" s="345"/>
      <c r="BK21" s="345"/>
      <c r="BL21" s="345"/>
      <c r="BM21" s="345"/>
      <c r="BN21" s="345"/>
      <c r="BO21" s="345"/>
      <c r="BP21" s="345"/>
      <c r="BQ21" s="345"/>
      <c r="BR21" s="345"/>
      <c r="BS21" s="345"/>
      <c r="BT21" s="345"/>
      <c r="BU21" s="345"/>
      <c r="BV21" s="352"/>
      <c r="BW21" s="79"/>
    </row>
    <row r="22" spans="1:75" ht="15" customHeight="1" x14ac:dyDescent="0.2">
      <c r="A22" s="263" t="s">
        <v>28</v>
      </c>
      <c r="B22" s="226"/>
      <c r="C22" s="226"/>
      <c r="D22" s="226"/>
      <c r="E22" s="26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90"/>
      <c r="AK22" s="7"/>
      <c r="AO22" s="78"/>
      <c r="AP22" s="263" t="s">
        <v>28</v>
      </c>
      <c r="AQ22" s="226"/>
      <c r="AR22" s="226"/>
      <c r="AS22" s="226"/>
      <c r="AT22" s="264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392" t="s">
        <v>202</v>
      </c>
      <c r="BG22" s="392"/>
      <c r="BH22" s="392"/>
      <c r="BI22" s="392"/>
      <c r="BJ22" s="392"/>
      <c r="BK22" s="392"/>
      <c r="BL22" s="392"/>
      <c r="BM22" s="392"/>
      <c r="BN22" s="392"/>
      <c r="BO22" s="392"/>
      <c r="BP22" s="392"/>
      <c r="BQ22" s="392"/>
      <c r="BR22" s="392"/>
      <c r="BS22" s="392"/>
      <c r="BT22" s="392"/>
      <c r="BU22" s="392"/>
      <c r="BV22" s="393"/>
      <c r="BW22" s="79"/>
    </row>
    <row r="23" spans="1:75" ht="30" customHeight="1" x14ac:dyDescent="0.2">
      <c r="A23" s="225" t="s">
        <v>213</v>
      </c>
      <c r="B23" s="226"/>
      <c r="C23" s="226"/>
      <c r="D23" s="226"/>
      <c r="E23" s="226"/>
      <c r="F23" s="235" t="s">
        <v>22</v>
      </c>
      <c r="G23" s="236"/>
      <c r="H23" s="219"/>
      <c r="I23" s="220"/>
      <c r="J23" s="220"/>
      <c r="K23" s="220"/>
      <c r="L23" s="220"/>
      <c r="M23" s="220"/>
      <c r="N23" s="303"/>
      <c r="O23" s="235" t="s">
        <v>23</v>
      </c>
      <c r="P23" s="236"/>
      <c r="Q23" s="219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34"/>
      <c r="AK23" s="7"/>
      <c r="AO23" s="78"/>
      <c r="AP23" s="225" t="s">
        <v>213</v>
      </c>
      <c r="AQ23" s="226"/>
      <c r="AR23" s="226"/>
      <c r="AS23" s="226"/>
      <c r="AT23" s="226"/>
      <c r="AU23" s="235" t="s">
        <v>22</v>
      </c>
      <c r="AV23" s="236"/>
      <c r="AW23" s="344" t="s">
        <v>226</v>
      </c>
      <c r="AX23" s="345"/>
      <c r="AY23" s="345"/>
      <c r="AZ23" s="345"/>
      <c r="BA23" s="345"/>
      <c r="BB23" s="345"/>
      <c r="BC23" s="346"/>
      <c r="BD23" s="235" t="s">
        <v>23</v>
      </c>
      <c r="BE23" s="236"/>
      <c r="BF23" s="344" t="s">
        <v>201</v>
      </c>
      <c r="BG23" s="345"/>
      <c r="BH23" s="345"/>
      <c r="BI23" s="345"/>
      <c r="BJ23" s="345"/>
      <c r="BK23" s="345"/>
      <c r="BL23" s="345"/>
      <c r="BM23" s="345"/>
      <c r="BN23" s="345"/>
      <c r="BO23" s="345"/>
      <c r="BP23" s="345"/>
      <c r="BQ23" s="345"/>
      <c r="BR23" s="345"/>
      <c r="BS23" s="345"/>
      <c r="BT23" s="345"/>
      <c r="BU23" s="345"/>
      <c r="BV23" s="352"/>
      <c r="BW23" s="79"/>
    </row>
    <row r="24" spans="1:75" ht="15" customHeight="1" x14ac:dyDescent="0.2">
      <c r="A24" s="246" t="s">
        <v>2</v>
      </c>
      <c r="B24" s="247"/>
      <c r="C24" s="247"/>
      <c r="D24" s="247"/>
      <c r="E24" s="248"/>
      <c r="F24" s="249"/>
      <c r="G24" s="250"/>
      <c r="H24" s="250"/>
      <c r="I24" s="250"/>
      <c r="J24" s="250"/>
      <c r="K24" s="250"/>
      <c r="L24" s="250"/>
      <c r="M24" s="250"/>
      <c r="N24" s="250"/>
      <c r="O24" s="110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13"/>
      <c r="AK24" s="7"/>
      <c r="AO24" s="78"/>
      <c r="AP24" s="246" t="s">
        <v>2</v>
      </c>
      <c r="AQ24" s="247"/>
      <c r="AR24" s="247"/>
      <c r="AS24" s="247"/>
      <c r="AT24" s="248"/>
      <c r="AU24" s="357" t="s">
        <v>203</v>
      </c>
      <c r="AV24" s="358"/>
      <c r="AW24" s="358"/>
      <c r="AX24" s="358"/>
      <c r="AY24" s="358"/>
      <c r="AZ24" s="358"/>
      <c r="BA24" s="358"/>
      <c r="BB24" s="358"/>
      <c r="BC24" s="391"/>
      <c r="BD24" s="110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13"/>
      <c r="BW24" s="79"/>
    </row>
    <row r="25" spans="1:75" ht="15" customHeight="1" x14ac:dyDescent="0.2">
      <c r="A25" s="246" t="s">
        <v>212</v>
      </c>
      <c r="B25" s="247"/>
      <c r="C25" s="247"/>
      <c r="D25" s="247"/>
      <c r="E25" s="248"/>
      <c r="F25" s="249"/>
      <c r="G25" s="250"/>
      <c r="H25" s="250"/>
      <c r="I25" s="250"/>
      <c r="J25" s="250"/>
      <c r="K25" s="250"/>
      <c r="L25" s="250"/>
      <c r="M25" s="250"/>
      <c r="N25" s="250"/>
      <c r="O25" s="111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4"/>
      <c r="AK25" s="7"/>
      <c r="AO25" s="78"/>
      <c r="AP25" s="246" t="s">
        <v>212</v>
      </c>
      <c r="AQ25" s="247"/>
      <c r="AR25" s="247"/>
      <c r="AS25" s="247"/>
      <c r="AT25" s="248"/>
      <c r="AU25" s="357" t="s">
        <v>204</v>
      </c>
      <c r="AV25" s="358"/>
      <c r="AW25" s="358"/>
      <c r="AX25" s="358"/>
      <c r="AY25" s="358"/>
      <c r="AZ25" s="358"/>
      <c r="BA25" s="358"/>
      <c r="BB25" s="358"/>
      <c r="BC25" s="358"/>
      <c r="BD25" s="111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4"/>
      <c r="BW25" s="79"/>
    </row>
    <row r="26" spans="1:75" ht="15" customHeight="1" thickBot="1" x14ac:dyDescent="0.25">
      <c r="A26" s="237" t="s">
        <v>45</v>
      </c>
      <c r="B26" s="238"/>
      <c r="C26" s="238"/>
      <c r="D26" s="238"/>
      <c r="E26" s="239"/>
      <c r="F26" s="243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5"/>
      <c r="AK26" s="7"/>
      <c r="AO26" s="78"/>
      <c r="AP26" s="237" t="s">
        <v>45</v>
      </c>
      <c r="AQ26" s="238"/>
      <c r="AR26" s="238"/>
      <c r="AS26" s="238"/>
      <c r="AT26" s="239"/>
      <c r="AU26" s="360" t="s">
        <v>385</v>
      </c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1"/>
      <c r="BL26" s="361"/>
      <c r="BM26" s="361"/>
      <c r="BN26" s="361"/>
      <c r="BO26" s="361"/>
      <c r="BP26" s="361"/>
      <c r="BQ26" s="361"/>
      <c r="BR26" s="361"/>
      <c r="BS26" s="361"/>
      <c r="BT26" s="361"/>
      <c r="BU26" s="361"/>
      <c r="BV26" s="362"/>
      <c r="BW26" s="79"/>
    </row>
    <row r="27" spans="1:75" ht="15" customHeight="1" x14ac:dyDescent="0.2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K27" s="7"/>
      <c r="AO27" s="78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3"/>
      <c r="BW27" s="79"/>
    </row>
    <row r="28" spans="1:75" ht="15" customHeight="1" thickBot="1" x14ac:dyDescent="0.25">
      <c r="AK28" s="7"/>
      <c r="AO28" s="78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3"/>
      <c r="BW28" s="79"/>
    </row>
    <row r="29" spans="1:75" ht="15" hidden="1" customHeight="1" thickBot="1" x14ac:dyDescent="0.25">
      <c r="A29" s="1" t="s">
        <v>27</v>
      </c>
      <c r="AK29" s="7"/>
      <c r="AO29" s="78"/>
      <c r="AP29" s="50" t="s">
        <v>27</v>
      </c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79"/>
      <c r="BW29" s="79"/>
    </row>
    <row r="30" spans="1:75" ht="15" hidden="1" customHeight="1" x14ac:dyDescent="0.2">
      <c r="A30" s="291" t="s">
        <v>28</v>
      </c>
      <c r="B30" s="255"/>
      <c r="C30" s="255"/>
      <c r="D30" s="255"/>
      <c r="E30" s="256"/>
      <c r="F30" s="340" t="str">
        <f>IF(AH14="","",AH14)</f>
        <v/>
      </c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5"/>
      <c r="AH30" s="19" t="str">
        <f>F30&amp;Q30</f>
        <v/>
      </c>
      <c r="AK30" s="7"/>
      <c r="AO30" s="78"/>
      <c r="AP30" s="291" t="s">
        <v>28</v>
      </c>
      <c r="AQ30" s="255"/>
      <c r="AR30" s="255"/>
      <c r="AS30" s="255"/>
      <c r="AT30" s="256"/>
      <c r="AU30" s="340" t="s">
        <v>223</v>
      </c>
      <c r="AV30" s="341"/>
      <c r="AW30" s="341"/>
      <c r="AX30" s="341"/>
      <c r="AY30" s="341"/>
      <c r="AZ30" s="341"/>
      <c r="BA30" s="341"/>
      <c r="BB30" s="341"/>
      <c r="BC30" s="341"/>
      <c r="BD30" s="341"/>
      <c r="BE30" s="341"/>
      <c r="BF30" s="123" t="s">
        <v>205</v>
      </c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5"/>
      <c r="BW30" s="79"/>
    </row>
    <row r="31" spans="1:75" ht="30" hidden="1" customHeight="1" x14ac:dyDescent="0.2">
      <c r="A31" s="292" t="s">
        <v>29</v>
      </c>
      <c r="B31" s="293"/>
      <c r="C31" s="293"/>
      <c r="D31" s="293"/>
      <c r="E31" s="294"/>
      <c r="F31" s="235" t="str">
        <f>IF(AH15="","",AH15)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34"/>
      <c r="AH31" s="19" t="str">
        <f>F31&amp;Q31</f>
        <v/>
      </c>
      <c r="AK31" s="7"/>
      <c r="AO31" s="78"/>
      <c r="AP31" s="292" t="s">
        <v>29</v>
      </c>
      <c r="AQ31" s="293"/>
      <c r="AR31" s="293"/>
      <c r="AS31" s="293"/>
      <c r="AT31" s="294"/>
      <c r="AU31" s="235" t="s">
        <v>228</v>
      </c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345" t="s">
        <v>229</v>
      </c>
      <c r="BG31" s="345"/>
      <c r="BH31" s="345"/>
      <c r="BI31" s="345"/>
      <c r="BJ31" s="345"/>
      <c r="BK31" s="345"/>
      <c r="BL31" s="345"/>
      <c r="BM31" s="345"/>
      <c r="BN31" s="345"/>
      <c r="BO31" s="345"/>
      <c r="BP31" s="345"/>
      <c r="BQ31" s="345"/>
      <c r="BR31" s="345"/>
      <c r="BS31" s="345"/>
      <c r="BT31" s="345"/>
      <c r="BU31" s="345"/>
      <c r="BV31" s="352"/>
      <c r="BW31" s="79"/>
    </row>
    <row r="32" spans="1:75" ht="15" hidden="1" customHeight="1" x14ac:dyDescent="0.2">
      <c r="A32" s="260" t="s">
        <v>215</v>
      </c>
      <c r="B32" s="261"/>
      <c r="C32" s="261"/>
      <c r="D32" s="261"/>
      <c r="E32" s="262"/>
      <c r="F32" s="268" t="s">
        <v>189</v>
      </c>
      <c r="G32" s="269"/>
      <c r="H32" s="270"/>
      <c r="I32" s="40" t="s">
        <v>44</v>
      </c>
      <c r="J32" s="271"/>
      <c r="K32" s="271"/>
      <c r="L32" s="116" t="s">
        <v>190</v>
      </c>
      <c r="M32" s="271"/>
      <c r="N32" s="271"/>
      <c r="O32" s="271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3"/>
      <c r="AH32" s="19" t="str">
        <f>IF(TRIM(J32&amp;L32&amp;M32)="-","",J32&amp;L32&amp;M32)</f>
        <v/>
      </c>
      <c r="AK32" s="7"/>
      <c r="AO32" s="78"/>
      <c r="AP32" s="260" t="s">
        <v>215</v>
      </c>
      <c r="AQ32" s="261"/>
      <c r="AR32" s="261"/>
      <c r="AS32" s="261"/>
      <c r="AT32" s="262"/>
      <c r="AU32" s="335" t="s">
        <v>189</v>
      </c>
      <c r="AV32" s="336"/>
      <c r="AW32" s="337"/>
      <c r="AX32" s="40" t="s">
        <v>44</v>
      </c>
      <c r="AY32" s="347" t="s">
        <v>224</v>
      </c>
      <c r="AZ32" s="347"/>
      <c r="BA32" s="41" t="s">
        <v>190</v>
      </c>
      <c r="BB32" s="347" t="s">
        <v>225</v>
      </c>
      <c r="BC32" s="347"/>
      <c r="BD32" s="347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3"/>
      <c r="BW32" s="79"/>
    </row>
    <row r="33" spans="1:75" ht="15" hidden="1" customHeight="1" x14ac:dyDescent="0.2">
      <c r="A33" s="263"/>
      <c r="B33" s="226"/>
      <c r="C33" s="226"/>
      <c r="D33" s="226"/>
      <c r="E33" s="264"/>
      <c r="F33" s="227" t="s">
        <v>191</v>
      </c>
      <c r="G33" s="228"/>
      <c r="H33" s="229"/>
      <c r="I33" s="217"/>
      <c r="J33" s="218"/>
      <c r="K33" s="218"/>
      <c r="L33" s="218"/>
      <c r="M33" s="218"/>
      <c r="N33" s="218"/>
      <c r="O33" s="218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8"/>
      <c r="AH33" s="20" t="str">
        <f>I33&amp;I34&amp;I35</f>
        <v/>
      </c>
      <c r="AK33" s="7"/>
      <c r="AO33" s="78"/>
      <c r="AP33" s="263"/>
      <c r="AQ33" s="226"/>
      <c r="AR33" s="226"/>
      <c r="AS33" s="226"/>
      <c r="AT33" s="264"/>
      <c r="AU33" s="206" t="s">
        <v>191</v>
      </c>
      <c r="AV33" s="207"/>
      <c r="AW33" s="208"/>
      <c r="AX33" s="348" t="s">
        <v>200</v>
      </c>
      <c r="AY33" s="209"/>
      <c r="AZ33" s="209"/>
      <c r="BA33" s="209"/>
      <c r="BB33" s="209"/>
      <c r="BC33" s="209"/>
      <c r="BD33" s="209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8"/>
      <c r="BW33" s="79"/>
    </row>
    <row r="34" spans="1:75" ht="15" hidden="1" customHeight="1" x14ac:dyDescent="0.2">
      <c r="A34" s="263"/>
      <c r="B34" s="226"/>
      <c r="C34" s="226"/>
      <c r="D34" s="226"/>
      <c r="E34" s="264"/>
      <c r="F34" s="227" t="s">
        <v>192</v>
      </c>
      <c r="G34" s="228"/>
      <c r="H34" s="229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30"/>
      <c r="AK34" s="7"/>
      <c r="AO34" s="78"/>
      <c r="AP34" s="263"/>
      <c r="AQ34" s="226"/>
      <c r="AR34" s="226"/>
      <c r="AS34" s="226"/>
      <c r="AT34" s="264"/>
      <c r="AU34" s="206" t="s">
        <v>192</v>
      </c>
      <c r="AV34" s="207"/>
      <c r="AW34" s="208"/>
      <c r="AX34" s="209" t="s">
        <v>186</v>
      </c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10"/>
      <c r="BW34" s="79"/>
    </row>
    <row r="35" spans="1:75" ht="15" hidden="1" customHeight="1" x14ac:dyDescent="0.2">
      <c r="A35" s="265"/>
      <c r="B35" s="266"/>
      <c r="C35" s="266"/>
      <c r="D35" s="266"/>
      <c r="E35" s="267"/>
      <c r="F35" s="231" t="s">
        <v>193</v>
      </c>
      <c r="G35" s="232"/>
      <c r="H35" s="233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34"/>
      <c r="AK35" s="7"/>
      <c r="AO35" s="78"/>
      <c r="AP35" s="265"/>
      <c r="AQ35" s="266"/>
      <c r="AR35" s="266"/>
      <c r="AS35" s="266"/>
      <c r="AT35" s="267"/>
      <c r="AU35" s="349" t="s">
        <v>193</v>
      </c>
      <c r="AV35" s="350"/>
      <c r="AW35" s="351"/>
      <c r="AX35" s="345" t="s">
        <v>230</v>
      </c>
      <c r="AY35" s="345"/>
      <c r="AZ35" s="345"/>
      <c r="BA35" s="345"/>
      <c r="BB35" s="345"/>
      <c r="BC35" s="345"/>
      <c r="BD35" s="345"/>
      <c r="BE35" s="345"/>
      <c r="BF35" s="345"/>
      <c r="BG35" s="345"/>
      <c r="BH35" s="345"/>
      <c r="BI35" s="345"/>
      <c r="BJ35" s="345"/>
      <c r="BK35" s="345"/>
      <c r="BL35" s="345"/>
      <c r="BM35" s="345"/>
      <c r="BN35" s="345"/>
      <c r="BO35" s="345"/>
      <c r="BP35" s="345"/>
      <c r="BQ35" s="345"/>
      <c r="BR35" s="345"/>
      <c r="BS35" s="345"/>
      <c r="BT35" s="345"/>
      <c r="BU35" s="345"/>
      <c r="BV35" s="352"/>
      <c r="BW35" s="79"/>
    </row>
    <row r="36" spans="1:75" ht="15" hidden="1" customHeight="1" x14ac:dyDescent="0.2">
      <c r="A36" s="263" t="s">
        <v>28</v>
      </c>
      <c r="B36" s="226"/>
      <c r="C36" s="226"/>
      <c r="D36" s="226"/>
      <c r="E36" s="26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90"/>
      <c r="AK36" s="7"/>
      <c r="AO36" s="78"/>
      <c r="AP36" s="263" t="s">
        <v>28</v>
      </c>
      <c r="AQ36" s="226"/>
      <c r="AR36" s="226"/>
      <c r="AS36" s="226"/>
      <c r="AT36" s="264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392" t="s">
        <v>207</v>
      </c>
      <c r="BG36" s="392"/>
      <c r="BH36" s="392"/>
      <c r="BI36" s="392"/>
      <c r="BJ36" s="392"/>
      <c r="BK36" s="392"/>
      <c r="BL36" s="392"/>
      <c r="BM36" s="392"/>
      <c r="BN36" s="392"/>
      <c r="BO36" s="392"/>
      <c r="BP36" s="392"/>
      <c r="BQ36" s="392"/>
      <c r="BR36" s="392"/>
      <c r="BS36" s="392"/>
      <c r="BT36" s="392"/>
      <c r="BU36" s="392"/>
      <c r="BV36" s="393"/>
      <c r="BW36" s="79"/>
    </row>
    <row r="37" spans="1:75" ht="30" hidden="1" customHeight="1" x14ac:dyDescent="0.2">
      <c r="A37" s="225" t="s">
        <v>213</v>
      </c>
      <c r="B37" s="226"/>
      <c r="C37" s="226"/>
      <c r="D37" s="226"/>
      <c r="E37" s="226"/>
      <c r="F37" s="235" t="s">
        <v>22</v>
      </c>
      <c r="G37" s="236"/>
      <c r="H37" s="219"/>
      <c r="I37" s="220"/>
      <c r="J37" s="220"/>
      <c r="K37" s="220"/>
      <c r="L37" s="220"/>
      <c r="M37" s="220"/>
      <c r="N37" s="303"/>
      <c r="O37" s="235" t="s">
        <v>23</v>
      </c>
      <c r="P37" s="236"/>
      <c r="Q37" s="219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34"/>
      <c r="AK37" s="7"/>
      <c r="AO37" s="78"/>
      <c r="AP37" s="225" t="s">
        <v>213</v>
      </c>
      <c r="AQ37" s="226"/>
      <c r="AR37" s="226"/>
      <c r="AS37" s="226"/>
      <c r="AT37" s="226"/>
      <c r="AU37" s="235" t="s">
        <v>22</v>
      </c>
      <c r="AV37" s="236"/>
      <c r="AW37" s="344" t="s">
        <v>231</v>
      </c>
      <c r="AX37" s="345"/>
      <c r="AY37" s="345"/>
      <c r="AZ37" s="345"/>
      <c r="BA37" s="345"/>
      <c r="BB37" s="345"/>
      <c r="BC37" s="346"/>
      <c r="BD37" s="235" t="s">
        <v>23</v>
      </c>
      <c r="BE37" s="236"/>
      <c r="BF37" s="344" t="s">
        <v>206</v>
      </c>
      <c r="BG37" s="345"/>
      <c r="BH37" s="345"/>
      <c r="BI37" s="345"/>
      <c r="BJ37" s="345"/>
      <c r="BK37" s="345"/>
      <c r="BL37" s="345"/>
      <c r="BM37" s="345"/>
      <c r="BN37" s="345"/>
      <c r="BO37" s="345"/>
      <c r="BP37" s="345"/>
      <c r="BQ37" s="345"/>
      <c r="BR37" s="345"/>
      <c r="BS37" s="345"/>
      <c r="BT37" s="345"/>
      <c r="BU37" s="345"/>
      <c r="BV37" s="352"/>
      <c r="BW37" s="79"/>
    </row>
    <row r="38" spans="1:75" ht="15" hidden="1" customHeight="1" x14ac:dyDescent="0.2">
      <c r="A38" s="246" t="s">
        <v>2</v>
      </c>
      <c r="B38" s="247"/>
      <c r="C38" s="247"/>
      <c r="D38" s="247"/>
      <c r="E38" s="248"/>
      <c r="F38" s="249"/>
      <c r="G38" s="250"/>
      <c r="H38" s="250"/>
      <c r="I38" s="250"/>
      <c r="J38" s="250"/>
      <c r="K38" s="250"/>
      <c r="L38" s="250"/>
      <c r="M38" s="250"/>
      <c r="N38" s="316"/>
      <c r="O38" s="359" t="s">
        <v>212</v>
      </c>
      <c r="P38" s="247"/>
      <c r="Q38" s="247"/>
      <c r="R38" s="247"/>
      <c r="S38" s="248"/>
      <c r="T38" s="249"/>
      <c r="U38" s="250"/>
      <c r="V38" s="250"/>
      <c r="W38" s="250"/>
      <c r="X38" s="250"/>
      <c r="Y38" s="250"/>
      <c r="Z38" s="250"/>
      <c r="AA38" s="250"/>
      <c r="AB38" s="250"/>
      <c r="AC38" s="107"/>
      <c r="AD38" s="107"/>
      <c r="AE38" s="107"/>
      <c r="AF38" s="107"/>
      <c r="AG38" s="46"/>
      <c r="AK38" s="7"/>
      <c r="AO38" s="78"/>
      <c r="AP38" s="246" t="s">
        <v>2</v>
      </c>
      <c r="AQ38" s="247"/>
      <c r="AR38" s="247"/>
      <c r="AS38" s="247"/>
      <c r="AT38" s="248"/>
      <c r="AU38" s="357" t="s">
        <v>208</v>
      </c>
      <c r="AV38" s="358"/>
      <c r="AW38" s="358"/>
      <c r="AX38" s="358"/>
      <c r="AY38" s="358"/>
      <c r="AZ38" s="358"/>
      <c r="BA38" s="358"/>
      <c r="BB38" s="358"/>
      <c r="BC38" s="391"/>
      <c r="BD38" s="359" t="s">
        <v>212</v>
      </c>
      <c r="BE38" s="247"/>
      <c r="BF38" s="247"/>
      <c r="BG38" s="247"/>
      <c r="BH38" s="248"/>
      <c r="BI38" s="357" t="s">
        <v>209</v>
      </c>
      <c r="BJ38" s="358"/>
      <c r="BK38" s="358"/>
      <c r="BL38" s="358"/>
      <c r="BM38" s="358"/>
      <c r="BN38" s="358"/>
      <c r="BO38" s="358"/>
      <c r="BP38" s="358"/>
      <c r="BQ38" s="358"/>
      <c r="BR38" s="107"/>
      <c r="BS38" s="107"/>
      <c r="BT38" s="107"/>
      <c r="BU38" s="107"/>
      <c r="BV38" s="46"/>
      <c r="BW38" s="79"/>
    </row>
    <row r="39" spans="1:75" ht="15" hidden="1" customHeight="1" thickBot="1" x14ac:dyDescent="0.25">
      <c r="A39" s="237" t="s">
        <v>45</v>
      </c>
      <c r="B39" s="238"/>
      <c r="C39" s="238"/>
      <c r="D39" s="238"/>
      <c r="E39" s="239"/>
      <c r="F39" s="243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 t="s">
        <v>194</v>
      </c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5"/>
      <c r="AK39" s="7"/>
      <c r="AO39" s="78"/>
      <c r="AP39" s="237" t="s">
        <v>45</v>
      </c>
      <c r="AQ39" s="238"/>
      <c r="AR39" s="238"/>
      <c r="AS39" s="238"/>
      <c r="AT39" s="239"/>
      <c r="AU39" s="360" t="s">
        <v>232</v>
      </c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361"/>
      <c r="BI39" s="89" t="s">
        <v>194</v>
      </c>
      <c r="BJ39" s="361" t="s">
        <v>227</v>
      </c>
      <c r="BK39" s="361"/>
      <c r="BL39" s="361"/>
      <c r="BM39" s="361"/>
      <c r="BN39" s="361"/>
      <c r="BO39" s="361"/>
      <c r="BP39" s="361"/>
      <c r="BQ39" s="361"/>
      <c r="BR39" s="361"/>
      <c r="BS39" s="361"/>
      <c r="BT39" s="361"/>
      <c r="BU39" s="361"/>
      <c r="BV39" s="362"/>
      <c r="BW39" s="79"/>
    </row>
    <row r="40" spans="1:75" ht="15" hidden="1" customHeight="1" x14ac:dyDescent="0.2">
      <c r="AK40" s="7"/>
      <c r="AO40" s="78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79"/>
      <c r="BW40" s="79"/>
    </row>
    <row r="41" spans="1:75" ht="15" hidden="1" customHeight="1" thickBot="1" x14ac:dyDescent="0.25">
      <c r="AK41" s="7"/>
      <c r="AO41" s="78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79"/>
      <c r="BW41" s="79"/>
    </row>
    <row r="42" spans="1:75" ht="30" customHeight="1" thickBot="1" x14ac:dyDescent="0.25">
      <c r="A42" s="240" t="s">
        <v>217</v>
      </c>
      <c r="B42" s="241"/>
      <c r="C42" s="241"/>
      <c r="D42" s="241"/>
      <c r="E42" s="242"/>
      <c r="F42" s="308"/>
      <c r="G42" s="309"/>
      <c r="H42" s="309"/>
      <c r="I42" s="309"/>
      <c r="J42" s="309"/>
      <c r="K42" s="309"/>
      <c r="L42" s="309"/>
      <c r="M42" s="309"/>
      <c r="N42" s="309"/>
      <c r="O42" s="309"/>
      <c r="P42" s="355" t="s">
        <v>218</v>
      </c>
      <c r="Q42" s="356"/>
      <c r="R42" s="343" t="s">
        <v>3</v>
      </c>
      <c r="S42" s="280"/>
      <c r="T42" s="281"/>
      <c r="U42" s="338"/>
      <c r="V42" s="339"/>
      <c r="W42" s="339"/>
      <c r="X42" s="339"/>
      <c r="Y42" s="64" t="s">
        <v>219</v>
      </c>
      <c r="AK42" s="7"/>
      <c r="AO42" s="78"/>
      <c r="AP42" s="240" t="s">
        <v>217</v>
      </c>
      <c r="AQ42" s="241"/>
      <c r="AR42" s="241"/>
      <c r="AS42" s="241"/>
      <c r="AT42" s="242"/>
      <c r="AU42" s="353">
        <v>10000</v>
      </c>
      <c r="AV42" s="354"/>
      <c r="AW42" s="354"/>
      <c r="AX42" s="354"/>
      <c r="AY42" s="354"/>
      <c r="AZ42" s="354"/>
      <c r="BA42" s="354"/>
      <c r="BB42" s="354"/>
      <c r="BC42" s="354"/>
      <c r="BD42" s="354"/>
      <c r="BE42" s="355" t="s">
        <v>218</v>
      </c>
      <c r="BF42" s="356"/>
      <c r="BG42" s="343" t="s">
        <v>3</v>
      </c>
      <c r="BH42" s="280"/>
      <c r="BI42" s="281"/>
      <c r="BJ42" s="396">
        <v>10</v>
      </c>
      <c r="BK42" s="397"/>
      <c r="BL42" s="397"/>
      <c r="BM42" s="397"/>
      <c r="BN42" s="64" t="s">
        <v>219</v>
      </c>
      <c r="BO42" s="50"/>
      <c r="BP42" s="50"/>
      <c r="BQ42" s="50"/>
      <c r="BR42" s="50"/>
      <c r="BS42" s="50"/>
      <c r="BT42" s="50"/>
      <c r="BU42" s="50"/>
      <c r="BV42" s="50"/>
      <c r="BW42" s="79"/>
    </row>
    <row r="43" spans="1:75" ht="30" customHeight="1" thickBot="1" x14ac:dyDescent="0.25">
      <c r="A43" s="304" t="s">
        <v>249</v>
      </c>
      <c r="B43" s="305"/>
      <c r="C43" s="305"/>
      <c r="D43" s="305"/>
      <c r="E43" s="305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7"/>
      <c r="AH43" s="19" t="str">
        <f>IF(F43="","",F43)</f>
        <v/>
      </c>
      <c r="AI43" s="19" t="str">
        <f>IF(AH43="","",VLOOKUP(F43,G229:Q232,11,FALSE))</f>
        <v/>
      </c>
      <c r="AK43" s="7"/>
      <c r="AO43" s="78"/>
      <c r="AP43" s="304" t="s">
        <v>249</v>
      </c>
      <c r="AQ43" s="305"/>
      <c r="AR43" s="305"/>
      <c r="AS43" s="305"/>
      <c r="AT43" s="305"/>
      <c r="AU43" s="394" t="s">
        <v>239</v>
      </c>
      <c r="AV43" s="394"/>
      <c r="AW43" s="394"/>
      <c r="AX43" s="394"/>
      <c r="AY43" s="394"/>
      <c r="AZ43" s="394"/>
      <c r="BA43" s="394"/>
      <c r="BB43" s="394"/>
      <c r="BC43" s="394"/>
      <c r="BD43" s="394"/>
      <c r="BE43" s="394"/>
      <c r="BF43" s="395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79"/>
    </row>
    <row r="44" spans="1:75" ht="15" customHeight="1" x14ac:dyDescent="0.2">
      <c r="AK44" s="7"/>
      <c r="AO44" s="78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79"/>
    </row>
    <row r="45" spans="1:75" ht="15" customHeight="1" x14ac:dyDescent="0.2">
      <c r="AK45" s="7"/>
      <c r="AO45" s="78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79"/>
    </row>
    <row r="46" spans="1:75" ht="15" customHeight="1" thickBot="1" x14ac:dyDescent="0.25">
      <c r="A46" s="1" t="s">
        <v>30</v>
      </c>
      <c r="AK46" s="7"/>
      <c r="AO46" s="78"/>
      <c r="AP46" s="50" t="s">
        <v>30</v>
      </c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79"/>
    </row>
    <row r="47" spans="1:75" ht="15" customHeight="1" x14ac:dyDescent="0.2">
      <c r="A47" s="291" t="s">
        <v>28</v>
      </c>
      <c r="B47" s="255"/>
      <c r="C47" s="255"/>
      <c r="D47" s="255"/>
      <c r="E47" s="256"/>
      <c r="F47" s="3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5"/>
      <c r="AK47" s="7"/>
      <c r="AO47" s="78"/>
      <c r="AP47" s="291" t="s">
        <v>28</v>
      </c>
      <c r="AQ47" s="255"/>
      <c r="AR47" s="255"/>
      <c r="AS47" s="255"/>
      <c r="AT47" s="256"/>
      <c r="AU47" s="3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123" t="s">
        <v>211</v>
      </c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5"/>
      <c r="BW47" s="79"/>
    </row>
    <row r="48" spans="1:75" ht="30" customHeight="1" x14ac:dyDescent="0.2">
      <c r="A48" s="265" t="s">
        <v>23</v>
      </c>
      <c r="B48" s="266"/>
      <c r="C48" s="266"/>
      <c r="D48" s="266"/>
      <c r="E48" s="267"/>
      <c r="F48" s="235" t="s">
        <v>31</v>
      </c>
      <c r="G48" s="236"/>
      <c r="H48" s="219"/>
      <c r="I48" s="220"/>
      <c r="J48" s="220"/>
      <c r="K48" s="220"/>
      <c r="L48" s="220"/>
      <c r="M48" s="220"/>
      <c r="N48" s="303"/>
      <c r="O48" s="235" t="s">
        <v>23</v>
      </c>
      <c r="P48" s="236"/>
      <c r="Q48" s="219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34"/>
      <c r="AK48" s="7"/>
      <c r="AO48" s="78"/>
      <c r="AP48" s="265" t="s">
        <v>23</v>
      </c>
      <c r="AQ48" s="266"/>
      <c r="AR48" s="266"/>
      <c r="AS48" s="266"/>
      <c r="AT48" s="267"/>
      <c r="AU48" s="235" t="s">
        <v>31</v>
      </c>
      <c r="AV48" s="236"/>
      <c r="AW48" s="344" t="s">
        <v>233</v>
      </c>
      <c r="AX48" s="345"/>
      <c r="AY48" s="345"/>
      <c r="AZ48" s="345"/>
      <c r="BA48" s="345"/>
      <c r="BB48" s="345"/>
      <c r="BC48" s="346"/>
      <c r="BD48" s="235" t="s">
        <v>23</v>
      </c>
      <c r="BE48" s="236"/>
      <c r="BF48" s="344" t="s">
        <v>210</v>
      </c>
      <c r="BG48" s="345"/>
      <c r="BH48" s="345"/>
      <c r="BI48" s="345"/>
      <c r="BJ48" s="345"/>
      <c r="BK48" s="345"/>
      <c r="BL48" s="345"/>
      <c r="BM48" s="345"/>
      <c r="BN48" s="345"/>
      <c r="BO48" s="345"/>
      <c r="BP48" s="345"/>
      <c r="BQ48" s="345"/>
      <c r="BR48" s="345"/>
      <c r="BS48" s="345"/>
      <c r="BT48" s="345"/>
      <c r="BU48" s="345"/>
      <c r="BV48" s="352"/>
      <c r="BW48" s="79"/>
    </row>
    <row r="49" spans="1:75" ht="15" customHeight="1" x14ac:dyDescent="0.2">
      <c r="A49" s="246" t="s">
        <v>2</v>
      </c>
      <c r="B49" s="247"/>
      <c r="C49" s="247"/>
      <c r="D49" s="247"/>
      <c r="E49" s="248"/>
      <c r="F49" s="249"/>
      <c r="G49" s="250"/>
      <c r="H49" s="250"/>
      <c r="I49" s="250"/>
      <c r="J49" s="250"/>
      <c r="K49" s="250"/>
      <c r="L49" s="250"/>
      <c r="M49" s="250"/>
      <c r="N49" s="316"/>
      <c r="O49" s="110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13"/>
      <c r="AK49" s="7"/>
      <c r="AO49" s="78"/>
      <c r="AP49" s="246" t="s">
        <v>2</v>
      </c>
      <c r="AQ49" s="247"/>
      <c r="AR49" s="247"/>
      <c r="AS49" s="247"/>
      <c r="AT49" s="248"/>
      <c r="AU49" s="357" t="s">
        <v>208</v>
      </c>
      <c r="AV49" s="358"/>
      <c r="AW49" s="358"/>
      <c r="AX49" s="358"/>
      <c r="AY49" s="358"/>
      <c r="AZ49" s="358"/>
      <c r="BA49" s="358"/>
      <c r="BB49" s="358"/>
      <c r="BC49" s="391"/>
      <c r="BD49" s="110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13"/>
      <c r="BW49" s="79"/>
    </row>
    <row r="50" spans="1:75" ht="15" customHeight="1" x14ac:dyDescent="0.2">
      <c r="A50" s="246" t="s">
        <v>212</v>
      </c>
      <c r="B50" s="247"/>
      <c r="C50" s="247"/>
      <c r="D50" s="247"/>
      <c r="E50" s="248"/>
      <c r="F50" s="249"/>
      <c r="G50" s="250"/>
      <c r="H50" s="250"/>
      <c r="I50" s="250"/>
      <c r="J50" s="250"/>
      <c r="K50" s="250"/>
      <c r="L50" s="250"/>
      <c r="M50" s="250"/>
      <c r="N50" s="250"/>
      <c r="O50" s="111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4"/>
      <c r="AK50" s="7"/>
      <c r="AO50" s="78"/>
      <c r="AP50" s="246" t="s">
        <v>212</v>
      </c>
      <c r="AQ50" s="247"/>
      <c r="AR50" s="247"/>
      <c r="AS50" s="247"/>
      <c r="AT50" s="248"/>
      <c r="AU50" s="357" t="s">
        <v>209</v>
      </c>
      <c r="AV50" s="358"/>
      <c r="AW50" s="358"/>
      <c r="AX50" s="358"/>
      <c r="AY50" s="358"/>
      <c r="AZ50" s="358"/>
      <c r="BA50" s="358"/>
      <c r="BB50" s="358"/>
      <c r="BC50" s="358"/>
      <c r="BD50" s="111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4"/>
      <c r="BW50" s="79"/>
    </row>
    <row r="51" spans="1:75" ht="15" customHeight="1" thickBot="1" x14ac:dyDescent="0.25">
      <c r="A51" s="237" t="s">
        <v>45</v>
      </c>
      <c r="B51" s="238"/>
      <c r="C51" s="238"/>
      <c r="D51" s="238"/>
      <c r="E51" s="239"/>
      <c r="F51" s="243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5"/>
      <c r="AO51" s="78"/>
      <c r="AP51" s="237" t="s">
        <v>45</v>
      </c>
      <c r="AQ51" s="238"/>
      <c r="AR51" s="238"/>
      <c r="AS51" s="238"/>
      <c r="AT51" s="239"/>
      <c r="AU51" s="360" t="s">
        <v>386</v>
      </c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  <c r="BL51" s="361"/>
      <c r="BM51" s="361"/>
      <c r="BN51" s="361"/>
      <c r="BO51" s="361"/>
      <c r="BP51" s="361"/>
      <c r="BQ51" s="361"/>
      <c r="BR51" s="361"/>
      <c r="BS51" s="361"/>
      <c r="BT51" s="361"/>
      <c r="BU51" s="361"/>
      <c r="BV51" s="362"/>
      <c r="BW51" s="79"/>
    </row>
    <row r="52" spans="1:75" ht="15" customHeight="1" x14ac:dyDescent="0.2">
      <c r="AO52" s="78"/>
      <c r="AP52" s="54"/>
      <c r="AQ52" s="55"/>
      <c r="AR52" s="55"/>
      <c r="AS52" s="55"/>
      <c r="AT52" s="55"/>
      <c r="AU52" s="55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3"/>
      <c r="BW52" s="79"/>
    </row>
    <row r="53" spans="1:75" ht="15" customHeight="1" thickBot="1" x14ac:dyDescent="0.25">
      <c r="AO53" s="78"/>
      <c r="AP53" s="54"/>
      <c r="AQ53" s="55"/>
      <c r="AR53" s="55"/>
      <c r="AS53" s="55"/>
      <c r="AT53" s="55"/>
      <c r="AU53" s="55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3"/>
      <c r="BW53" s="79"/>
    </row>
    <row r="54" spans="1:75" ht="30" customHeight="1" x14ac:dyDescent="0.2">
      <c r="A54" s="129" t="s">
        <v>250</v>
      </c>
      <c r="B54" s="130"/>
      <c r="C54" s="130"/>
      <c r="D54" s="130"/>
      <c r="E54" s="130"/>
      <c r="F54" s="320"/>
      <c r="G54" s="320"/>
      <c r="H54" s="320"/>
      <c r="I54" s="320"/>
      <c r="J54" s="320"/>
      <c r="K54" s="320"/>
      <c r="L54" s="320"/>
      <c r="M54" s="320"/>
      <c r="N54" s="321"/>
      <c r="AO54" s="78"/>
      <c r="AP54" s="129" t="s">
        <v>250</v>
      </c>
      <c r="AQ54" s="130"/>
      <c r="AR54" s="130"/>
      <c r="AS54" s="130"/>
      <c r="AT54" s="130"/>
      <c r="AU54" s="131" t="s">
        <v>251</v>
      </c>
      <c r="AV54" s="131"/>
      <c r="AW54" s="131"/>
      <c r="AX54" s="131"/>
      <c r="AY54" s="131"/>
      <c r="AZ54" s="131"/>
      <c r="BA54" s="131"/>
      <c r="BB54" s="131"/>
      <c r="BC54" s="132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3"/>
      <c r="BW54" s="79"/>
    </row>
    <row r="55" spans="1:75" ht="30" customHeight="1" thickBot="1" x14ac:dyDescent="0.25">
      <c r="A55" s="133" t="s">
        <v>253</v>
      </c>
      <c r="B55" s="134"/>
      <c r="C55" s="134"/>
      <c r="D55" s="134"/>
      <c r="E55" s="134"/>
      <c r="F55" s="322"/>
      <c r="G55" s="322"/>
      <c r="H55" s="322"/>
      <c r="I55" s="322"/>
      <c r="J55" s="322"/>
      <c r="K55" s="322"/>
      <c r="L55" s="322"/>
      <c r="M55" s="322"/>
      <c r="N55" s="323"/>
      <c r="AO55" s="78"/>
      <c r="AP55" s="133" t="s">
        <v>253</v>
      </c>
      <c r="AQ55" s="134"/>
      <c r="AR55" s="134"/>
      <c r="AS55" s="134"/>
      <c r="AT55" s="134"/>
      <c r="AU55" s="135" t="s">
        <v>254</v>
      </c>
      <c r="AV55" s="135"/>
      <c r="AW55" s="135"/>
      <c r="AX55" s="135"/>
      <c r="AY55" s="135"/>
      <c r="AZ55" s="135"/>
      <c r="BA55" s="135"/>
      <c r="BB55" s="135"/>
      <c r="BC55" s="136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3"/>
      <c r="BW55" s="79"/>
    </row>
    <row r="56" spans="1:75" ht="15" customHeight="1" x14ac:dyDescent="0.2">
      <c r="AO56" s="78"/>
      <c r="AP56" s="54"/>
      <c r="AQ56" s="55"/>
      <c r="AR56" s="55"/>
      <c r="AS56" s="55"/>
      <c r="AT56" s="55"/>
      <c r="AU56" s="55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3"/>
      <c r="BW56" s="79"/>
    </row>
    <row r="57" spans="1:75" ht="15" customHeight="1" x14ac:dyDescent="0.2">
      <c r="B57" s="3"/>
      <c r="C57" s="3"/>
      <c r="D57" s="3"/>
      <c r="E57" s="3"/>
      <c r="F57" s="3"/>
      <c r="AO57" s="78"/>
      <c r="AP57" s="54"/>
      <c r="AQ57" s="55"/>
      <c r="AR57" s="55"/>
      <c r="AS57" s="55"/>
      <c r="AT57" s="55"/>
      <c r="AU57" s="55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3"/>
      <c r="BW57" s="79"/>
    </row>
    <row r="58" spans="1:75" ht="15" customHeight="1" thickBot="1" x14ac:dyDescent="0.25">
      <c r="A58" s="1" t="s">
        <v>10</v>
      </c>
      <c r="AG58" s="22"/>
      <c r="AH58" s="19">
        <f>COUNTIF(AH61:AH117,1)</f>
        <v>0</v>
      </c>
      <c r="AO58" s="78"/>
      <c r="AP58" s="50" t="s">
        <v>10</v>
      </c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3"/>
      <c r="BW58" s="79"/>
    </row>
    <row r="59" spans="1:75" ht="15" customHeight="1" x14ac:dyDescent="0.2">
      <c r="A59" s="23" t="s">
        <v>13</v>
      </c>
      <c r="B59" s="24"/>
      <c r="C59" s="24"/>
      <c r="D59" s="24"/>
      <c r="E59" s="24"/>
      <c r="F59" s="24"/>
      <c r="G59" s="25" t="s">
        <v>14</v>
      </c>
      <c r="H59" s="24"/>
      <c r="I59" s="24"/>
      <c r="J59" s="24"/>
      <c r="K59" s="24"/>
      <c r="L59" s="24"/>
      <c r="M59" s="24"/>
      <c r="N59" s="24"/>
      <c r="O59" s="177" t="s">
        <v>18</v>
      </c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9"/>
      <c r="AC59" s="143" t="s">
        <v>256</v>
      </c>
      <c r="AD59" s="144"/>
      <c r="AE59" s="144"/>
      <c r="AF59" s="171" t="s">
        <v>32</v>
      </c>
      <c r="AG59" s="172"/>
      <c r="AO59" s="78"/>
      <c r="AP59" s="23" t="s">
        <v>13</v>
      </c>
      <c r="AQ59" s="24"/>
      <c r="AR59" s="24"/>
      <c r="AS59" s="24"/>
      <c r="AT59" s="24"/>
      <c r="AU59" s="24"/>
      <c r="AV59" s="25" t="s">
        <v>14</v>
      </c>
      <c r="AW59" s="24"/>
      <c r="AX59" s="24"/>
      <c r="AY59" s="24"/>
      <c r="AZ59" s="24"/>
      <c r="BA59" s="24"/>
      <c r="BB59" s="24"/>
      <c r="BC59" s="24"/>
      <c r="BD59" s="177" t="s">
        <v>18</v>
      </c>
      <c r="BE59" s="178"/>
      <c r="BF59" s="178"/>
      <c r="BG59" s="178"/>
      <c r="BH59" s="178"/>
      <c r="BI59" s="178"/>
      <c r="BJ59" s="178"/>
      <c r="BK59" s="178"/>
      <c r="BL59" s="178"/>
      <c r="BM59" s="178"/>
      <c r="BN59" s="178"/>
      <c r="BO59" s="178"/>
      <c r="BP59" s="178"/>
      <c r="BQ59" s="179"/>
      <c r="BR59" s="143" t="s">
        <v>256</v>
      </c>
      <c r="BS59" s="144"/>
      <c r="BT59" s="144"/>
      <c r="BU59" s="171" t="s">
        <v>32</v>
      </c>
      <c r="BV59" s="172"/>
      <c r="BW59" s="79"/>
    </row>
    <row r="60" spans="1:75" ht="15" customHeight="1" x14ac:dyDescent="0.2">
      <c r="A60" s="75" t="s">
        <v>11</v>
      </c>
      <c r="B60" s="26"/>
      <c r="C60" s="25" t="s">
        <v>12</v>
      </c>
      <c r="D60" s="26"/>
      <c r="E60" s="26"/>
      <c r="F60" s="27"/>
      <c r="G60" s="26" t="s">
        <v>11</v>
      </c>
      <c r="H60" s="26"/>
      <c r="I60" s="25" t="s">
        <v>12</v>
      </c>
      <c r="J60" s="26"/>
      <c r="K60" s="26"/>
      <c r="L60" s="26"/>
      <c r="M60" s="26"/>
      <c r="N60" s="27"/>
      <c r="O60" s="180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2"/>
      <c r="AC60" s="149"/>
      <c r="AD60" s="150"/>
      <c r="AE60" s="150"/>
      <c r="AF60" s="173"/>
      <c r="AG60" s="174"/>
      <c r="AO60" s="78"/>
      <c r="AP60" s="25" t="s">
        <v>11</v>
      </c>
      <c r="AQ60" s="27"/>
      <c r="AR60" s="25" t="s">
        <v>12</v>
      </c>
      <c r="AS60" s="26"/>
      <c r="AT60" s="26"/>
      <c r="AU60" s="27"/>
      <c r="AV60" s="26" t="s">
        <v>11</v>
      </c>
      <c r="AW60" s="26"/>
      <c r="AX60" s="25" t="s">
        <v>12</v>
      </c>
      <c r="AY60" s="26"/>
      <c r="AZ60" s="26"/>
      <c r="BA60" s="26"/>
      <c r="BB60" s="26"/>
      <c r="BC60" s="27"/>
      <c r="BD60" s="180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2"/>
      <c r="BR60" s="149"/>
      <c r="BS60" s="150"/>
      <c r="BT60" s="150"/>
      <c r="BU60" s="173"/>
      <c r="BV60" s="174"/>
      <c r="BW60" s="79"/>
    </row>
    <row r="61" spans="1:75" ht="27.9" customHeight="1" x14ac:dyDescent="0.2">
      <c r="A61" s="137">
        <v>100</v>
      </c>
      <c r="B61" s="138"/>
      <c r="C61" s="157" t="s">
        <v>257</v>
      </c>
      <c r="D61" s="158"/>
      <c r="E61" s="158"/>
      <c r="F61" s="159"/>
      <c r="G61" s="152">
        <v>101</v>
      </c>
      <c r="H61" s="153"/>
      <c r="I61" s="154" t="s">
        <v>258</v>
      </c>
      <c r="J61" s="155"/>
      <c r="K61" s="155"/>
      <c r="L61" s="155"/>
      <c r="M61" s="155"/>
      <c r="N61" s="156"/>
      <c r="O61" s="166" t="s">
        <v>259</v>
      </c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8"/>
      <c r="AC61" s="169" t="s">
        <v>260</v>
      </c>
      <c r="AD61" s="170"/>
      <c r="AE61" s="170"/>
      <c r="AF61" s="175"/>
      <c r="AG61" s="176"/>
      <c r="AH61" s="19" t="str">
        <f t="shared" ref="AH61:AH86" si="0">IF(AF61="","",VLOOKUP(AF61,$G$226:$Q$226,11,FALSE))</f>
        <v/>
      </c>
      <c r="AI61" s="19">
        <f>$AJ61*1000+AK61</f>
        <v>1001</v>
      </c>
      <c r="AJ61" s="19">
        <v>1</v>
      </c>
      <c r="AK61" s="19">
        <v>1</v>
      </c>
      <c r="AO61" s="78"/>
      <c r="AP61" s="137">
        <v>100</v>
      </c>
      <c r="AQ61" s="138"/>
      <c r="AR61" s="157" t="s">
        <v>257</v>
      </c>
      <c r="AS61" s="158"/>
      <c r="AT61" s="158"/>
      <c r="AU61" s="159"/>
      <c r="AV61" s="152">
        <v>101</v>
      </c>
      <c r="AW61" s="153"/>
      <c r="AX61" s="154" t="s">
        <v>258</v>
      </c>
      <c r="AY61" s="155"/>
      <c r="AZ61" s="155"/>
      <c r="BA61" s="155"/>
      <c r="BB61" s="155"/>
      <c r="BC61" s="156"/>
      <c r="BD61" s="166" t="s">
        <v>259</v>
      </c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8"/>
      <c r="BR61" s="169" t="s">
        <v>260</v>
      </c>
      <c r="BS61" s="170"/>
      <c r="BT61" s="170"/>
      <c r="BU61" s="398" t="s">
        <v>34</v>
      </c>
      <c r="BV61" s="399"/>
      <c r="BW61" s="79"/>
    </row>
    <row r="62" spans="1:75" ht="27.9" customHeight="1" x14ac:dyDescent="0.2">
      <c r="A62" s="139"/>
      <c r="B62" s="140"/>
      <c r="C62" s="160"/>
      <c r="D62" s="161"/>
      <c r="E62" s="161"/>
      <c r="F62" s="162"/>
      <c r="G62" s="152">
        <v>102</v>
      </c>
      <c r="H62" s="153"/>
      <c r="I62" s="154" t="s">
        <v>261</v>
      </c>
      <c r="J62" s="155"/>
      <c r="K62" s="155"/>
      <c r="L62" s="155"/>
      <c r="M62" s="155"/>
      <c r="N62" s="156"/>
      <c r="O62" s="166" t="s">
        <v>262</v>
      </c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8"/>
      <c r="AC62" s="169" t="s">
        <v>263</v>
      </c>
      <c r="AD62" s="170"/>
      <c r="AE62" s="170"/>
      <c r="AF62" s="175"/>
      <c r="AG62" s="176"/>
      <c r="AH62" s="19" t="str">
        <f>IF(AF62="","",VLOOKUP(AF62,$G$226:$Q$226,11,FALSE))</f>
        <v/>
      </c>
      <c r="AI62" s="19">
        <f t="shared" ref="AI62:AI86" si="1">$AJ62*1000+AK62</f>
        <v>1002</v>
      </c>
      <c r="AJ62" s="19">
        <v>1</v>
      </c>
      <c r="AK62" s="19">
        <v>2</v>
      </c>
      <c r="AO62" s="78"/>
      <c r="AP62" s="139"/>
      <c r="AQ62" s="140"/>
      <c r="AR62" s="160"/>
      <c r="AS62" s="161"/>
      <c r="AT62" s="161"/>
      <c r="AU62" s="162"/>
      <c r="AV62" s="152">
        <v>102</v>
      </c>
      <c r="AW62" s="153"/>
      <c r="AX62" s="154" t="s">
        <v>261</v>
      </c>
      <c r="AY62" s="155"/>
      <c r="AZ62" s="155"/>
      <c r="BA62" s="155"/>
      <c r="BB62" s="155"/>
      <c r="BC62" s="156"/>
      <c r="BD62" s="166" t="s">
        <v>262</v>
      </c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8"/>
      <c r="BR62" s="169" t="s">
        <v>263</v>
      </c>
      <c r="BS62" s="170"/>
      <c r="BT62" s="170"/>
      <c r="BU62" s="398" t="s">
        <v>34</v>
      </c>
      <c r="BV62" s="399"/>
      <c r="BW62" s="79"/>
    </row>
    <row r="63" spans="1:75" ht="27.9" customHeight="1" x14ac:dyDescent="0.2">
      <c r="A63" s="139"/>
      <c r="B63" s="140"/>
      <c r="C63" s="160"/>
      <c r="D63" s="161"/>
      <c r="E63" s="161"/>
      <c r="F63" s="162"/>
      <c r="G63" s="152">
        <v>103</v>
      </c>
      <c r="H63" s="153"/>
      <c r="I63" s="154" t="s">
        <v>264</v>
      </c>
      <c r="J63" s="155"/>
      <c r="K63" s="155"/>
      <c r="L63" s="155"/>
      <c r="M63" s="155"/>
      <c r="N63" s="156"/>
      <c r="O63" s="166" t="s">
        <v>265</v>
      </c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8"/>
      <c r="AC63" s="169" t="s">
        <v>260</v>
      </c>
      <c r="AD63" s="170"/>
      <c r="AE63" s="170"/>
      <c r="AF63" s="175"/>
      <c r="AG63" s="176"/>
      <c r="AH63" s="19" t="str">
        <f t="shared" si="0"/>
        <v/>
      </c>
      <c r="AI63" s="19">
        <f t="shared" si="1"/>
        <v>1003</v>
      </c>
      <c r="AJ63" s="19">
        <v>1</v>
      </c>
      <c r="AK63" s="19">
        <v>3</v>
      </c>
      <c r="AO63" s="78"/>
      <c r="AP63" s="139"/>
      <c r="AQ63" s="140"/>
      <c r="AR63" s="160"/>
      <c r="AS63" s="161"/>
      <c r="AT63" s="161"/>
      <c r="AU63" s="162"/>
      <c r="AV63" s="152">
        <v>103</v>
      </c>
      <c r="AW63" s="153"/>
      <c r="AX63" s="154" t="s">
        <v>264</v>
      </c>
      <c r="AY63" s="155"/>
      <c r="AZ63" s="155"/>
      <c r="BA63" s="155"/>
      <c r="BB63" s="155"/>
      <c r="BC63" s="156"/>
      <c r="BD63" s="166" t="s">
        <v>265</v>
      </c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8"/>
      <c r="BR63" s="169" t="s">
        <v>260</v>
      </c>
      <c r="BS63" s="170"/>
      <c r="BT63" s="170"/>
      <c r="BU63" s="398"/>
      <c r="BV63" s="399"/>
      <c r="BW63" s="79"/>
    </row>
    <row r="64" spans="1:75" ht="27.9" customHeight="1" x14ac:dyDescent="0.2">
      <c r="A64" s="139"/>
      <c r="B64" s="140"/>
      <c r="C64" s="160"/>
      <c r="D64" s="161"/>
      <c r="E64" s="161"/>
      <c r="F64" s="162"/>
      <c r="G64" s="152">
        <v>104</v>
      </c>
      <c r="H64" s="153"/>
      <c r="I64" s="154" t="s">
        <v>266</v>
      </c>
      <c r="J64" s="155"/>
      <c r="K64" s="155"/>
      <c r="L64" s="155"/>
      <c r="M64" s="155"/>
      <c r="N64" s="156"/>
      <c r="O64" s="166" t="s">
        <v>267</v>
      </c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8"/>
      <c r="AC64" s="169" t="s">
        <v>260</v>
      </c>
      <c r="AD64" s="170"/>
      <c r="AE64" s="170"/>
      <c r="AF64" s="175"/>
      <c r="AG64" s="176"/>
      <c r="AH64" s="19" t="str">
        <f t="shared" si="0"/>
        <v/>
      </c>
      <c r="AI64" s="19">
        <f t="shared" si="1"/>
        <v>1004</v>
      </c>
      <c r="AJ64" s="19">
        <v>1</v>
      </c>
      <c r="AK64" s="19">
        <v>4</v>
      </c>
      <c r="AO64" s="78"/>
      <c r="AP64" s="139"/>
      <c r="AQ64" s="140"/>
      <c r="AR64" s="160"/>
      <c r="AS64" s="161"/>
      <c r="AT64" s="161"/>
      <c r="AU64" s="162"/>
      <c r="AV64" s="152">
        <v>104</v>
      </c>
      <c r="AW64" s="153"/>
      <c r="AX64" s="154" t="s">
        <v>266</v>
      </c>
      <c r="AY64" s="155"/>
      <c r="AZ64" s="155"/>
      <c r="BA64" s="155"/>
      <c r="BB64" s="155"/>
      <c r="BC64" s="156"/>
      <c r="BD64" s="166" t="s">
        <v>267</v>
      </c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8"/>
      <c r="BR64" s="169" t="s">
        <v>260</v>
      </c>
      <c r="BS64" s="170"/>
      <c r="BT64" s="170"/>
      <c r="BU64" s="398"/>
      <c r="BV64" s="399"/>
      <c r="BW64" s="79"/>
    </row>
    <row r="65" spans="1:75" ht="27.9" customHeight="1" x14ac:dyDescent="0.2">
      <c r="A65" s="139"/>
      <c r="B65" s="140"/>
      <c r="C65" s="160"/>
      <c r="D65" s="161"/>
      <c r="E65" s="161"/>
      <c r="F65" s="162"/>
      <c r="G65" s="152">
        <v>105</v>
      </c>
      <c r="H65" s="153"/>
      <c r="I65" s="154" t="s">
        <v>268</v>
      </c>
      <c r="J65" s="155"/>
      <c r="K65" s="155"/>
      <c r="L65" s="155"/>
      <c r="M65" s="155"/>
      <c r="N65" s="156"/>
      <c r="O65" s="166" t="s">
        <v>269</v>
      </c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8"/>
      <c r="AC65" s="169" t="s">
        <v>263</v>
      </c>
      <c r="AD65" s="170"/>
      <c r="AE65" s="170"/>
      <c r="AF65" s="175"/>
      <c r="AG65" s="176"/>
      <c r="AH65" s="19" t="str">
        <f t="shared" si="0"/>
        <v/>
      </c>
      <c r="AI65" s="19">
        <f t="shared" si="1"/>
        <v>1005</v>
      </c>
      <c r="AJ65" s="19">
        <v>1</v>
      </c>
      <c r="AK65" s="19">
        <v>5</v>
      </c>
      <c r="AO65" s="78"/>
      <c r="AP65" s="139"/>
      <c r="AQ65" s="140"/>
      <c r="AR65" s="160"/>
      <c r="AS65" s="161"/>
      <c r="AT65" s="161"/>
      <c r="AU65" s="162"/>
      <c r="AV65" s="152">
        <v>105</v>
      </c>
      <c r="AW65" s="153"/>
      <c r="AX65" s="154" t="s">
        <v>268</v>
      </c>
      <c r="AY65" s="155"/>
      <c r="AZ65" s="155"/>
      <c r="BA65" s="155"/>
      <c r="BB65" s="155"/>
      <c r="BC65" s="156"/>
      <c r="BD65" s="166" t="s">
        <v>269</v>
      </c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8"/>
      <c r="BR65" s="169" t="s">
        <v>263</v>
      </c>
      <c r="BS65" s="170"/>
      <c r="BT65" s="170"/>
      <c r="BU65" s="398" t="s">
        <v>34</v>
      </c>
      <c r="BV65" s="399"/>
      <c r="BW65" s="79"/>
    </row>
    <row r="66" spans="1:75" ht="27.9" customHeight="1" x14ac:dyDescent="0.2">
      <c r="A66" s="139"/>
      <c r="B66" s="140"/>
      <c r="C66" s="160"/>
      <c r="D66" s="161"/>
      <c r="E66" s="161"/>
      <c r="F66" s="162"/>
      <c r="G66" s="152">
        <v>106</v>
      </c>
      <c r="H66" s="153"/>
      <c r="I66" s="154" t="s">
        <v>270</v>
      </c>
      <c r="J66" s="155"/>
      <c r="K66" s="155"/>
      <c r="L66" s="155"/>
      <c r="M66" s="155"/>
      <c r="N66" s="156"/>
      <c r="O66" s="166" t="s">
        <v>271</v>
      </c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8"/>
      <c r="AC66" s="169" t="s">
        <v>263</v>
      </c>
      <c r="AD66" s="170"/>
      <c r="AE66" s="170"/>
      <c r="AF66" s="175"/>
      <c r="AG66" s="176"/>
      <c r="AH66" s="19" t="str">
        <f t="shared" si="0"/>
        <v/>
      </c>
      <c r="AI66" s="19">
        <f t="shared" si="1"/>
        <v>1006</v>
      </c>
      <c r="AJ66" s="19">
        <v>1</v>
      </c>
      <c r="AK66" s="19">
        <v>6</v>
      </c>
      <c r="AO66" s="78"/>
      <c r="AP66" s="139"/>
      <c r="AQ66" s="140"/>
      <c r="AR66" s="160"/>
      <c r="AS66" s="161"/>
      <c r="AT66" s="161"/>
      <c r="AU66" s="162"/>
      <c r="AV66" s="152">
        <v>106</v>
      </c>
      <c r="AW66" s="153"/>
      <c r="AX66" s="154" t="s">
        <v>270</v>
      </c>
      <c r="AY66" s="155"/>
      <c r="AZ66" s="155"/>
      <c r="BA66" s="155"/>
      <c r="BB66" s="155"/>
      <c r="BC66" s="156"/>
      <c r="BD66" s="166" t="s">
        <v>271</v>
      </c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8"/>
      <c r="BR66" s="169" t="s">
        <v>263</v>
      </c>
      <c r="BS66" s="170"/>
      <c r="BT66" s="170"/>
      <c r="BU66" s="398" t="s">
        <v>34</v>
      </c>
      <c r="BV66" s="399"/>
      <c r="BW66" s="79"/>
    </row>
    <row r="67" spans="1:75" ht="27.9" customHeight="1" x14ac:dyDescent="0.2">
      <c r="A67" s="139"/>
      <c r="B67" s="140"/>
      <c r="C67" s="160"/>
      <c r="D67" s="161"/>
      <c r="E67" s="161"/>
      <c r="F67" s="162"/>
      <c r="G67" s="152">
        <v>107</v>
      </c>
      <c r="H67" s="153"/>
      <c r="I67" s="154" t="s">
        <v>272</v>
      </c>
      <c r="J67" s="155"/>
      <c r="K67" s="155"/>
      <c r="L67" s="155"/>
      <c r="M67" s="155"/>
      <c r="N67" s="156"/>
      <c r="O67" s="166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8"/>
      <c r="AC67" s="169" t="s">
        <v>263</v>
      </c>
      <c r="AD67" s="170"/>
      <c r="AE67" s="170"/>
      <c r="AF67" s="175"/>
      <c r="AG67" s="176"/>
      <c r="AH67" s="19" t="str">
        <f t="shared" si="0"/>
        <v/>
      </c>
      <c r="AI67" s="19">
        <f t="shared" si="1"/>
        <v>1007</v>
      </c>
      <c r="AJ67" s="19">
        <v>1</v>
      </c>
      <c r="AK67" s="19">
        <v>7</v>
      </c>
      <c r="AO67" s="78"/>
      <c r="AP67" s="139"/>
      <c r="AQ67" s="140"/>
      <c r="AR67" s="160"/>
      <c r="AS67" s="161"/>
      <c r="AT67" s="161"/>
      <c r="AU67" s="162"/>
      <c r="AV67" s="152">
        <v>107</v>
      </c>
      <c r="AW67" s="153"/>
      <c r="AX67" s="154" t="s">
        <v>272</v>
      </c>
      <c r="AY67" s="155"/>
      <c r="AZ67" s="155"/>
      <c r="BA67" s="155"/>
      <c r="BB67" s="155"/>
      <c r="BC67" s="156"/>
      <c r="BD67" s="166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8"/>
      <c r="BR67" s="169" t="s">
        <v>263</v>
      </c>
      <c r="BS67" s="170"/>
      <c r="BT67" s="170"/>
      <c r="BU67" s="398" t="s">
        <v>34</v>
      </c>
      <c r="BV67" s="399"/>
      <c r="BW67" s="79"/>
    </row>
    <row r="68" spans="1:75" ht="27.9" customHeight="1" x14ac:dyDescent="0.2">
      <c r="A68" s="141"/>
      <c r="B68" s="142"/>
      <c r="C68" s="163"/>
      <c r="D68" s="164"/>
      <c r="E68" s="164"/>
      <c r="F68" s="165"/>
      <c r="G68" s="152">
        <v>199</v>
      </c>
      <c r="H68" s="153"/>
      <c r="I68" s="154" t="s">
        <v>273</v>
      </c>
      <c r="J68" s="155"/>
      <c r="K68" s="155"/>
      <c r="L68" s="155"/>
      <c r="M68" s="155"/>
      <c r="N68" s="156"/>
      <c r="O68" s="166" t="s">
        <v>274</v>
      </c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8"/>
      <c r="AC68" s="169" t="s">
        <v>263</v>
      </c>
      <c r="AD68" s="170"/>
      <c r="AE68" s="170"/>
      <c r="AF68" s="175"/>
      <c r="AG68" s="176"/>
      <c r="AH68" s="19" t="str">
        <f t="shared" si="0"/>
        <v/>
      </c>
      <c r="AI68" s="19">
        <f t="shared" si="1"/>
        <v>1008</v>
      </c>
      <c r="AJ68" s="19">
        <v>1</v>
      </c>
      <c r="AK68" s="19">
        <v>8</v>
      </c>
      <c r="AO68" s="78"/>
      <c r="AP68" s="141"/>
      <c r="AQ68" s="142"/>
      <c r="AR68" s="163"/>
      <c r="AS68" s="164"/>
      <c r="AT68" s="164"/>
      <c r="AU68" s="165"/>
      <c r="AV68" s="152">
        <v>199</v>
      </c>
      <c r="AW68" s="153"/>
      <c r="AX68" s="154" t="s">
        <v>273</v>
      </c>
      <c r="AY68" s="155"/>
      <c r="AZ68" s="155"/>
      <c r="BA68" s="155"/>
      <c r="BB68" s="155"/>
      <c r="BC68" s="156"/>
      <c r="BD68" s="166" t="s">
        <v>274</v>
      </c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8"/>
      <c r="BR68" s="169" t="s">
        <v>263</v>
      </c>
      <c r="BS68" s="170"/>
      <c r="BT68" s="170"/>
      <c r="BU68" s="398"/>
      <c r="BV68" s="399"/>
      <c r="BW68" s="79"/>
    </row>
    <row r="69" spans="1:75" ht="27.9" customHeight="1" x14ac:dyDescent="0.2">
      <c r="A69" s="137">
        <v>200</v>
      </c>
      <c r="B69" s="138"/>
      <c r="C69" s="157" t="s">
        <v>275</v>
      </c>
      <c r="D69" s="158"/>
      <c r="E69" s="158"/>
      <c r="F69" s="159"/>
      <c r="G69" s="152">
        <v>201</v>
      </c>
      <c r="H69" s="153"/>
      <c r="I69" s="154" t="s">
        <v>276</v>
      </c>
      <c r="J69" s="155"/>
      <c r="K69" s="155"/>
      <c r="L69" s="155"/>
      <c r="M69" s="155"/>
      <c r="N69" s="156"/>
      <c r="O69" s="166" t="s">
        <v>277</v>
      </c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8"/>
      <c r="AC69" s="169" t="s">
        <v>260</v>
      </c>
      <c r="AD69" s="170"/>
      <c r="AE69" s="170"/>
      <c r="AF69" s="175"/>
      <c r="AG69" s="176"/>
      <c r="AH69" s="19" t="str">
        <f t="shared" si="0"/>
        <v/>
      </c>
      <c r="AI69" s="19">
        <f t="shared" si="1"/>
        <v>2001</v>
      </c>
      <c r="AJ69" s="19">
        <v>2</v>
      </c>
      <c r="AK69" s="19">
        <v>1</v>
      </c>
      <c r="AO69" s="78"/>
      <c r="AP69" s="137">
        <v>200</v>
      </c>
      <c r="AQ69" s="138"/>
      <c r="AR69" s="157" t="s">
        <v>275</v>
      </c>
      <c r="AS69" s="158"/>
      <c r="AT69" s="158"/>
      <c r="AU69" s="159"/>
      <c r="AV69" s="152">
        <v>201</v>
      </c>
      <c r="AW69" s="153"/>
      <c r="AX69" s="154" t="s">
        <v>276</v>
      </c>
      <c r="AY69" s="155"/>
      <c r="AZ69" s="155"/>
      <c r="BA69" s="155"/>
      <c r="BB69" s="155"/>
      <c r="BC69" s="156"/>
      <c r="BD69" s="166" t="s">
        <v>277</v>
      </c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8"/>
      <c r="BR69" s="169" t="s">
        <v>260</v>
      </c>
      <c r="BS69" s="170"/>
      <c r="BT69" s="170"/>
      <c r="BU69" s="398"/>
      <c r="BV69" s="399"/>
      <c r="BW69" s="79"/>
    </row>
    <row r="70" spans="1:75" ht="27.9" customHeight="1" x14ac:dyDescent="0.2">
      <c r="A70" s="139"/>
      <c r="B70" s="140"/>
      <c r="C70" s="160"/>
      <c r="D70" s="161"/>
      <c r="E70" s="161"/>
      <c r="F70" s="162"/>
      <c r="G70" s="152">
        <v>202</v>
      </c>
      <c r="H70" s="153"/>
      <c r="I70" s="154" t="s">
        <v>278</v>
      </c>
      <c r="J70" s="155"/>
      <c r="K70" s="155"/>
      <c r="L70" s="155"/>
      <c r="M70" s="155"/>
      <c r="N70" s="156"/>
      <c r="O70" s="166" t="s">
        <v>279</v>
      </c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8"/>
      <c r="AC70" s="169" t="s">
        <v>260</v>
      </c>
      <c r="AD70" s="170"/>
      <c r="AE70" s="170"/>
      <c r="AF70" s="175"/>
      <c r="AG70" s="176"/>
      <c r="AH70" s="19" t="str">
        <f t="shared" si="0"/>
        <v/>
      </c>
      <c r="AI70" s="19">
        <f t="shared" si="1"/>
        <v>2002</v>
      </c>
      <c r="AJ70" s="19">
        <v>2</v>
      </c>
      <c r="AK70" s="19">
        <v>2</v>
      </c>
      <c r="AO70" s="78"/>
      <c r="AP70" s="139"/>
      <c r="AQ70" s="140"/>
      <c r="AR70" s="160"/>
      <c r="AS70" s="161"/>
      <c r="AT70" s="161"/>
      <c r="AU70" s="162"/>
      <c r="AV70" s="152">
        <v>202</v>
      </c>
      <c r="AW70" s="153"/>
      <c r="AX70" s="154" t="s">
        <v>278</v>
      </c>
      <c r="AY70" s="155"/>
      <c r="AZ70" s="155"/>
      <c r="BA70" s="155"/>
      <c r="BB70" s="155"/>
      <c r="BC70" s="156"/>
      <c r="BD70" s="166" t="s">
        <v>279</v>
      </c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8"/>
      <c r="BR70" s="169" t="s">
        <v>260</v>
      </c>
      <c r="BS70" s="170"/>
      <c r="BT70" s="170"/>
      <c r="BU70" s="398"/>
      <c r="BV70" s="399"/>
      <c r="BW70" s="79"/>
    </row>
    <row r="71" spans="1:75" ht="27.9" customHeight="1" x14ac:dyDescent="0.2">
      <c r="A71" s="139"/>
      <c r="B71" s="140"/>
      <c r="C71" s="160"/>
      <c r="D71" s="161"/>
      <c r="E71" s="161"/>
      <c r="F71" s="162"/>
      <c r="G71" s="152">
        <v>203</v>
      </c>
      <c r="H71" s="153"/>
      <c r="I71" s="154" t="s">
        <v>280</v>
      </c>
      <c r="J71" s="155"/>
      <c r="K71" s="155"/>
      <c r="L71" s="155"/>
      <c r="M71" s="155"/>
      <c r="N71" s="156"/>
      <c r="O71" s="166" t="s">
        <v>281</v>
      </c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8"/>
      <c r="AC71" s="169"/>
      <c r="AD71" s="170"/>
      <c r="AE71" s="170"/>
      <c r="AF71" s="175"/>
      <c r="AG71" s="176"/>
      <c r="AH71" s="19" t="str">
        <f>IF(AF71="","",VLOOKUP(AF71,$G$226:$Q$226,11,FALSE))</f>
        <v/>
      </c>
      <c r="AI71" s="19">
        <f t="shared" si="1"/>
        <v>2003</v>
      </c>
      <c r="AJ71" s="19">
        <v>2</v>
      </c>
      <c r="AK71" s="19">
        <v>3</v>
      </c>
      <c r="AO71" s="78"/>
      <c r="AP71" s="139"/>
      <c r="AQ71" s="140"/>
      <c r="AR71" s="160"/>
      <c r="AS71" s="161"/>
      <c r="AT71" s="161"/>
      <c r="AU71" s="162"/>
      <c r="AV71" s="152">
        <v>203</v>
      </c>
      <c r="AW71" s="153"/>
      <c r="AX71" s="154" t="s">
        <v>280</v>
      </c>
      <c r="AY71" s="155"/>
      <c r="AZ71" s="155"/>
      <c r="BA71" s="155"/>
      <c r="BB71" s="155"/>
      <c r="BC71" s="156"/>
      <c r="BD71" s="166" t="s">
        <v>281</v>
      </c>
      <c r="BE71" s="167"/>
      <c r="BF71" s="167"/>
      <c r="BG71" s="167"/>
      <c r="BH71" s="167"/>
      <c r="BI71" s="167"/>
      <c r="BJ71" s="167"/>
      <c r="BK71" s="167"/>
      <c r="BL71" s="167"/>
      <c r="BM71" s="167"/>
      <c r="BN71" s="167"/>
      <c r="BO71" s="167"/>
      <c r="BP71" s="167"/>
      <c r="BQ71" s="168"/>
      <c r="BR71" s="169"/>
      <c r="BS71" s="170"/>
      <c r="BT71" s="170"/>
      <c r="BU71" s="398"/>
      <c r="BV71" s="399"/>
      <c r="BW71" s="79"/>
    </row>
    <row r="72" spans="1:75" ht="27.9" customHeight="1" x14ac:dyDescent="0.2">
      <c r="A72" s="141"/>
      <c r="B72" s="142"/>
      <c r="C72" s="163"/>
      <c r="D72" s="164"/>
      <c r="E72" s="164"/>
      <c r="F72" s="165"/>
      <c r="G72" s="152">
        <v>299</v>
      </c>
      <c r="H72" s="153"/>
      <c r="I72" s="154" t="s">
        <v>282</v>
      </c>
      <c r="J72" s="155"/>
      <c r="K72" s="155"/>
      <c r="L72" s="155"/>
      <c r="M72" s="155"/>
      <c r="N72" s="156"/>
      <c r="O72" s="166" t="s">
        <v>283</v>
      </c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8"/>
      <c r="AC72" s="169"/>
      <c r="AD72" s="170"/>
      <c r="AE72" s="170"/>
      <c r="AF72" s="175"/>
      <c r="AG72" s="176"/>
      <c r="AH72" s="19" t="str">
        <f t="shared" si="0"/>
        <v/>
      </c>
      <c r="AI72" s="19">
        <f t="shared" si="1"/>
        <v>2004</v>
      </c>
      <c r="AJ72" s="19">
        <v>2</v>
      </c>
      <c r="AK72" s="19">
        <v>4</v>
      </c>
      <c r="AO72" s="78"/>
      <c r="AP72" s="141"/>
      <c r="AQ72" s="142"/>
      <c r="AR72" s="163"/>
      <c r="AS72" s="164"/>
      <c r="AT72" s="164"/>
      <c r="AU72" s="165"/>
      <c r="AV72" s="152">
        <v>299</v>
      </c>
      <c r="AW72" s="153"/>
      <c r="AX72" s="154" t="s">
        <v>282</v>
      </c>
      <c r="AY72" s="155"/>
      <c r="AZ72" s="155"/>
      <c r="BA72" s="155"/>
      <c r="BB72" s="155"/>
      <c r="BC72" s="156"/>
      <c r="BD72" s="166" t="s">
        <v>283</v>
      </c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8"/>
      <c r="BR72" s="169"/>
      <c r="BS72" s="170"/>
      <c r="BT72" s="170"/>
      <c r="BU72" s="398"/>
      <c r="BV72" s="399"/>
      <c r="BW72" s="79"/>
    </row>
    <row r="73" spans="1:75" ht="27.9" customHeight="1" x14ac:dyDescent="0.2">
      <c r="A73" s="137">
        <v>300</v>
      </c>
      <c r="B73" s="138"/>
      <c r="C73" s="157" t="s">
        <v>284</v>
      </c>
      <c r="D73" s="158"/>
      <c r="E73" s="158"/>
      <c r="F73" s="159"/>
      <c r="G73" s="152">
        <v>301</v>
      </c>
      <c r="H73" s="153"/>
      <c r="I73" s="154" t="s">
        <v>285</v>
      </c>
      <c r="J73" s="155"/>
      <c r="K73" s="155"/>
      <c r="L73" s="155"/>
      <c r="M73" s="155"/>
      <c r="N73" s="156"/>
      <c r="O73" s="166" t="s">
        <v>286</v>
      </c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8"/>
      <c r="AC73" s="169" t="s">
        <v>263</v>
      </c>
      <c r="AD73" s="170"/>
      <c r="AE73" s="170"/>
      <c r="AF73" s="175"/>
      <c r="AG73" s="176"/>
      <c r="AH73" s="19" t="str">
        <f t="shared" si="0"/>
        <v/>
      </c>
      <c r="AI73" s="19">
        <f t="shared" si="1"/>
        <v>3001</v>
      </c>
      <c r="AJ73" s="19">
        <v>3</v>
      </c>
      <c r="AK73" s="19">
        <v>1</v>
      </c>
      <c r="AO73" s="78"/>
      <c r="AP73" s="137">
        <v>300</v>
      </c>
      <c r="AQ73" s="138"/>
      <c r="AR73" s="157" t="s">
        <v>284</v>
      </c>
      <c r="AS73" s="158"/>
      <c r="AT73" s="158"/>
      <c r="AU73" s="159"/>
      <c r="AV73" s="152">
        <v>301</v>
      </c>
      <c r="AW73" s="153"/>
      <c r="AX73" s="154" t="s">
        <v>285</v>
      </c>
      <c r="AY73" s="155"/>
      <c r="AZ73" s="155"/>
      <c r="BA73" s="155"/>
      <c r="BB73" s="155"/>
      <c r="BC73" s="156"/>
      <c r="BD73" s="166" t="s">
        <v>286</v>
      </c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8"/>
      <c r="BR73" s="169" t="s">
        <v>263</v>
      </c>
      <c r="BS73" s="170"/>
      <c r="BT73" s="170"/>
      <c r="BU73" s="398" t="s">
        <v>34</v>
      </c>
      <c r="BV73" s="399"/>
      <c r="BW73" s="79"/>
    </row>
    <row r="74" spans="1:75" ht="27.9" customHeight="1" x14ac:dyDescent="0.2">
      <c r="A74" s="139"/>
      <c r="B74" s="140"/>
      <c r="C74" s="160"/>
      <c r="D74" s="161"/>
      <c r="E74" s="161"/>
      <c r="F74" s="162"/>
      <c r="G74" s="152">
        <v>302</v>
      </c>
      <c r="H74" s="153"/>
      <c r="I74" s="154" t="s">
        <v>287</v>
      </c>
      <c r="J74" s="155"/>
      <c r="K74" s="155"/>
      <c r="L74" s="155"/>
      <c r="M74" s="155"/>
      <c r="N74" s="156"/>
      <c r="O74" s="166" t="s">
        <v>288</v>
      </c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8"/>
      <c r="AC74" s="169"/>
      <c r="AD74" s="170"/>
      <c r="AE74" s="170"/>
      <c r="AF74" s="175"/>
      <c r="AG74" s="176"/>
      <c r="AH74" s="19" t="str">
        <f t="shared" si="0"/>
        <v/>
      </c>
      <c r="AI74" s="19">
        <f t="shared" si="1"/>
        <v>3002</v>
      </c>
      <c r="AJ74" s="19">
        <v>3</v>
      </c>
      <c r="AK74" s="19">
        <v>2</v>
      </c>
      <c r="AO74" s="78"/>
      <c r="AP74" s="139"/>
      <c r="AQ74" s="140"/>
      <c r="AR74" s="160"/>
      <c r="AS74" s="161"/>
      <c r="AT74" s="161"/>
      <c r="AU74" s="162"/>
      <c r="AV74" s="152">
        <v>302</v>
      </c>
      <c r="AW74" s="153"/>
      <c r="AX74" s="154" t="s">
        <v>287</v>
      </c>
      <c r="AY74" s="155"/>
      <c r="AZ74" s="155"/>
      <c r="BA74" s="155"/>
      <c r="BB74" s="155"/>
      <c r="BC74" s="156"/>
      <c r="BD74" s="166" t="s">
        <v>288</v>
      </c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8"/>
      <c r="BR74" s="169"/>
      <c r="BS74" s="170"/>
      <c r="BT74" s="170"/>
      <c r="BU74" s="398" t="s">
        <v>34</v>
      </c>
      <c r="BV74" s="399"/>
      <c r="BW74" s="79"/>
    </row>
    <row r="75" spans="1:75" ht="27.9" customHeight="1" x14ac:dyDescent="0.2">
      <c r="A75" s="139"/>
      <c r="B75" s="140"/>
      <c r="C75" s="160"/>
      <c r="D75" s="161"/>
      <c r="E75" s="161"/>
      <c r="F75" s="162"/>
      <c r="G75" s="152">
        <v>303</v>
      </c>
      <c r="H75" s="153"/>
      <c r="I75" s="154" t="s">
        <v>289</v>
      </c>
      <c r="J75" s="155"/>
      <c r="K75" s="155"/>
      <c r="L75" s="155"/>
      <c r="M75" s="155"/>
      <c r="N75" s="156"/>
      <c r="O75" s="166" t="s">
        <v>290</v>
      </c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8"/>
      <c r="AC75" s="169"/>
      <c r="AD75" s="170"/>
      <c r="AE75" s="170"/>
      <c r="AF75" s="175"/>
      <c r="AG75" s="176"/>
      <c r="AH75" s="19" t="str">
        <f t="shared" si="0"/>
        <v/>
      </c>
      <c r="AI75" s="19">
        <f t="shared" si="1"/>
        <v>3003</v>
      </c>
      <c r="AJ75" s="19">
        <v>3</v>
      </c>
      <c r="AK75" s="19">
        <v>3</v>
      </c>
      <c r="AO75" s="78"/>
      <c r="AP75" s="139"/>
      <c r="AQ75" s="140"/>
      <c r="AR75" s="160"/>
      <c r="AS75" s="161"/>
      <c r="AT75" s="161"/>
      <c r="AU75" s="162"/>
      <c r="AV75" s="152">
        <v>303</v>
      </c>
      <c r="AW75" s="153"/>
      <c r="AX75" s="154" t="s">
        <v>289</v>
      </c>
      <c r="AY75" s="155"/>
      <c r="AZ75" s="155"/>
      <c r="BA75" s="155"/>
      <c r="BB75" s="155"/>
      <c r="BC75" s="156"/>
      <c r="BD75" s="166" t="s">
        <v>290</v>
      </c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8"/>
      <c r="BR75" s="169"/>
      <c r="BS75" s="170"/>
      <c r="BT75" s="170"/>
      <c r="BU75" s="398"/>
      <c r="BV75" s="399"/>
      <c r="BW75" s="79"/>
    </row>
    <row r="76" spans="1:75" ht="27.9" customHeight="1" x14ac:dyDescent="0.2">
      <c r="A76" s="139"/>
      <c r="B76" s="140"/>
      <c r="C76" s="160"/>
      <c r="D76" s="161"/>
      <c r="E76" s="161"/>
      <c r="F76" s="162"/>
      <c r="G76" s="152">
        <v>304</v>
      </c>
      <c r="H76" s="153"/>
      <c r="I76" s="154" t="s">
        <v>291</v>
      </c>
      <c r="J76" s="155"/>
      <c r="K76" s="155"/>
      <c r="L76" s="155"/>
      <c r="M76" s="155"/>
      <c r="N76" s="156"/>
      <c r="O76" s="166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8"/>
      <c r="AC76" s="169"/>
      <c r="AD76" s="170"/>
      <c r="AE76" s="170"/>
      <c r="AF76" s="175"/>
      <c r="AG76" s="176"/>
      <c r="AH76" s="19" t="str">
        <f t="shared" si="0"/>
        <v/>
      </c>
      <c r="AI76" s="19">
        <f t="shared" si="1"/>
        <v>3004</v>
      </c>
      <c r="AJ76" s="19">
        <v>3</v>
      </c>
      <c r="AK76" s="19">
        <v>4</v>
      </c>
      <c r="AO76" s="78"/>
      <c r="AP76" s="139"/>
      <c r="AQ76" s="140"/>
      <c r="AR76" s="160"/>
      <c r="AS76" s="161"/>
      <c r="AT76" s="161"/>
      <c r="AU76" s="162"/>
      <c r="AV76" s="152">
        <v>304</v>
      </c>
      <c r="AW76" s="153"/>
      <c r="AX76" s="154" t="s">
        <v>291</v>
      </c>
      <c r="AY76" s="155"/>
      <c r="AZ76" s="155"/>
      <c r="BA76" s="155"/>
      <c r="BB76" s="155"/>
      <c r="BC76" s="156"/>
      <c r="BD76" s="166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8"/>
      <c r="BR76" s="169"/>
      <c r="BS76" s="170"/>
      <c r="BT76" s="170"/>
      <c r="BU76" s="398"/>
      <c r="BV76" s="399"/>
      <c r="BW76" s="79"/>
    </row>
    <row r="77" spans="1:75" ht="27.9" customHeight="1" x14ac:dyDescent="0.2">
      <c r="A77" s="139"/>
      <c r="B77" s="140"/>
      <c r="C77" s="160"/>
      <c r="D77" s="161"/>
      <c r="E77" s="161"/>
      <c r="F77" s="162"/>
      <c r="G77" s="152">
        <v>305</v>
      </c>
      <c r="H77" s="153"/>
      <c r="I77" s="154" t="s">
        <v>292</v>
      </c>
      <c r="J77" s="155"/>
      <c r="K77" s="155"/>
      <c r="L77" s="155"/>
      <c r="M77" s="155"/>
      <c r="N77" s="156"/>
      <c r="O77" s="166" t="s">
        <v>293</v>
      </c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8"/>
      <c r="AC77" s="169" t="s">
        <v>260</v>
      </c>
      <c r="AD77" s="170"/>
      <c r="AE77" s="170"/>
      <c r="AF77" s="175"/>
      <c r="AG77" s="176"/>
      <c r="AH77" s="19" t="str">
        <f t="shared" si="0"/>
        <v/>
      </c>
      <c r="AI77" s="19">
        <f t="shared" si="1"/>
        <v>3005</v>
      </c>
      <c r="AJ77" s="19">
        <v>3</v>
      </c>
      <c r="AK77" s="19">
        <v>5</v>
      </c>
      <c r="AO77" s="78"/>
      <c r="AP77" s="139"/>
      <c r="AQ77" s="140"/>
      <c r="AR77" s="160"/>
      <c r="AS77" s="161"/>
      <c r="AT77" s="161"/>
      <c r="AU77" s="162"/>
      <c r="AV77" s="152">
        <v>305</v>
      </c>
      <c r="AW77" s="153"/>
      <c r="AX77" s="154" t="s">
        <v>292</v>
      </c>
      <c r="AY77" s="155"/>
      <c r="AZ77" s="155"/>
      <c r="BA77" s="155"/>
      <c r="BB77" s="155"/>
      <c r="BC77" s="156"/>
      <c r="BD77" s="166" t="s">
        <v>293</v>
      </c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8"/>
      <c r="BR77" s="169" t="s">
        <v>260</v>
      </c>
      <c r="BS77" s="170"/>
      <c r="BT77" s="170"/>
      <c r="BU77" s="398" t="s">
        <v>34</v>
      </c>
      <c r="BV77" s="399"/>
      <c r="BW77" s="79"/>
    </row>
    <row r="78" spans="1:75" ht="27.9" customHeight="1" x14ac:dyDescent="0.2">
      <c r="A78" s="139"/>
      <c r="B78" s="140"/>
      <c r="C78" s="160"/>
      <c r="D78" s="161"/>
      <c r="E78" s="161"/>
      <c r="F78" s="162"/>
      <c r="G78" s="152">
        <v>306</v>
      </c>
      <c r="H78" s="153"/>
      <c r="I78" s="154" t="s">
        <v>294</v>
      </c>
      <c r="J78" s="155"/>
      <c r="K78" s="155"/>
      <c r="L78" s="155"/>
      <c r="M78" s="155"/>
      <c r="N78" s="156"/>
      <c r="O78" s="166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8"/>
      <c r="AC78" s="169" t="s">
        <v>260</v>
      </c>
      <c r="AD78" s="170"/>
      <c r="AE78" s="170"/>
      <c r="AF78" s="175"/>
      <c r="AG78" s="176"/>
      <c r="AH78" s="19" t="str">
        <f t="shared" si="0"/>
        <v/>
      </c>
      <c r="AI78" s="19">
        <f t="shared" si="1"/>
        <v>3006</v>
      </c>
      <c r="AJ78" s="19">
        <v>3</v>
      </c>
      <c r="AK78" s="19">
        <v>6</v>
      </c>
      <c r="AO78" s="78"/>
      <c r="AP78" s="139"/>
      <c r="AQ78" s="140"/>
      <c r="AR78" s="160"/>
      <c r="AS78" s="161"/>
      <c r="AT78" s="161"/>
      <c r="AU78" s="162"/>
      <c r="AV78" s="152">
        <v>306</v>
      </c>
      <c r="AW78" s="153"/>
      <c r="AX78" s="154" t="s">
        <v>294</v>
      </c>
      <c r="AY78" s="155"/>
      <c r="AZ78" s="155"/>
      <c r="BA78" s="155"/>
      <c r="BB78" s="155"/>
      <c r="BC78" s="156"/>
      <c r="BD78" s="166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8"/>
      <c r="BR78" s="169" t="s">
        <v>260</v>
      </c>
      <c r="BS78" s="170"/>
      <c r="BT78" s="170"/>
      <c r="BU78" s="398"/>
      <c r="BV78" s="399"/>
      <c r="BW78" s="79"/>
    </row>
    <row r="79" spans="1:75" ht="27.9" customHeight="1" x14ac:dyDescent="0.2">
      <c r="A79" s="139"/>
      <c r="B79" s="140"/>
      <c r="C79" s="160"/>
      <c r="D79" s="161"/>
      <c r="E79" s="161"/>
      <c r="F79" s="162"/>
      <c r="G79" s="152">
        <v>307</v>
      </c>
      <c r="H79" s="153"/>
      <c r="I79" s="154" t="s">
        <v>295</v>
      </c>
      <c r="J79" s="155"/>
      <c r="K79" s="155"/>
      <c r="L79" s="155"/>
      <c r="M79" s="155"/>
      <c r="N79" s="156"/>
      <c r="O79" s="166" t="s">
        <v>296</v>
      </c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8"/>
      <c r="AC79" s="169" t="s">
        <v>260</v>
      </c>
      <c r="AD79" s="170"/>
      <c r="AE79" s="170"/>
      <c r="AF79" s="175"/>
      <c r="AG79" s="176"/>
      <c r="AH79" s="19" t="str">
        <f t="shared" si="0"/>
        <v/>
      </c>
      <c r="AI79" s="19">
        <f t="shared" si="1"/>
        <v>3007</v>
      </c>
      <c r="AJ79" s="19">
        <v>3</v>
      </c>
      <c r="AK79" s="19">
        <v>7</v>
      </c>
      <c r="AO79" s="78"/>
      <c r="AP79" s="139"/>
      <c r="AQ79" s="140"/>
      <c r="AR79" s="160"/>
      <c r="AS79" s="161"/>
      <c r="AT79" s="161"/>
      <c r="AU79" s="162"/>
      <c r="AV79" s="152">
        <v>307</v>
      </c>
      <c r="AW79" s="153"/>
      <c r="AX79" s="154" t="s">
        <v>295</v>
      </c>
      <c r="AY79" s="155"/>
      <c r="AZ79" s="155"/>
      <c r="BA79" s="155"/>
      <c r="BB79" s="155"/>
      <c r="BC79" s="156"/>
      <c r="BD79" s="166" t="s">
        <v>296</v>
      </c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8"/>
      <c r="BR79" s="169" t="s">
        <v>260</v>
      </c>
      <c r="BS79" s="170"/>
      <c r="BT79" s="170"/>
      <c r="BU79" s="398"/>
      <c r="BV79" s="399"/>
      <c r="BW79" s="79"/>
    </row>
    <row r="80" spans="1:75" ht="27.9" customHeight="1" x14ac:dyDescent="0.2">
      <c r="A80" s="139"/>
      <c r="B80" s="140"/>
      <c r="C80" s="160"/>
      <c r="D80" s="161"/>
      <c r="E80" s="161"/>
      <c r="F80" s="162"/>
      <c r="G80" s="152">
        <v>308</v>
      </c>
      <c r="H80" s="153"/>
      <c r="I80" s="154" t="s">
        <v>297</v>
      </c>
      <c r="J80" s="155"/>
      <c r="K80" s="155"/>
      <c r="L80" s="155"/>
      <c r="M80" s="155"/>
      <c r="N80" s="156"/>
      <c r="O80" s="166" t="s">
        <v>298</v>
      </c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8"/>
      <c r="AC80" s="169"/>
      <c r="AD80" s="170"/>
      <c r="AE80" s="170"/>
      <c r="AF80" s="175"/>
      <c r="AG80" s="176"/>
      <c r="AH80" s="19" t="str">
        <f t="shared" si="0"/>
        <v/>
      </c>
      <c r="AI80" s="19">
        <f t="shared" si="1"/>
        <v>3008</v>
      </c>
      <c r="AJ80" s="19">
        <v>3</v>
      </c>
      <c r="AK80" s="19">
        <v>8</v>
      </c>
      <c r="AO80" s="78"/>
      <c r="AP80" s="139"/>
      <c r="AQ80" s="140"/>
      <c r="AR80" s="160"/>
      <c r="AS80" s="161"/>
      <c r="AT80" s="161"/>
      <c r="AU80" s="162"/>
      <c r="AV80" s="152">
        <v>308</v>
      </c>
      <c r="AW80" s="153"/>
      <c r="AX80" s="154" t="s">
        <v>297</v>
      </c>
      <c r="AY80" s="155"/>
      <c r="AZ80" s="155"/>
      <c r="BA80" s="155"/>
      <c r="BB80" s="155"/>
      <c r="BC80" s="156"/>
      <c r="BD80" s="166" t="s">
        <v>298</v>
      </c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8"/>
      <c r="BR80" s="169"/>
      <c r="BS80" s="170"/>
      <c r="BT80" s="170"/>
      <c r="BU80" s="398"/>
      <c r="BV80" s="399"/>
      <c r="BW80" s="79"/>
    </row>
    <row r="81" spans="1:75" ht="27.9" customHeight="1" x14ac:dyDescent="0.2">
      <c r="A81" s="141"/>
      <c r="B81" s="142"/>
      <c r="C81" s="163"/>
      <c r="D81" s="164"/>
      <c r="E81" s="164"/>
      <c r="F81" s="165"/>
      <c r="G81" s="152">
        <v>399</v>
      </c>
      <c r="H81" s="153"/>
      <c r="I81" s="154" t="s">
        <v>299</v>
      </c>
      <c r="J81" s="155"/>
      <c r="K81" s="155"/>
      <c r="L81" s="155"/>
      <c r="M81" s="155"/>
      <c r="N81" s="156"/>
      <c r="O81" s="166" t="s">
        <v>300</v>
      </c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8"/>
      <c r="AC81" s="169"/>
      <c r="AD81" s="170"/>
      <c r="AE81" s="170"/>
      <c r="AF81" s="175"/>
      <c r="AG81" s="176"/>
      <c r="AH81" s="19" t="str">
        <f t="shared" si="0"/>
        <v/>
      </c>
      <c r="AI81" s="19">
        <f t="shared" si="1"/>
        <v>3009</v>
      </c>
      <c r="AJ81" s="19">
        <v>3</v>
      </c>
      <c r="AK81" s="19">
        <v>9</v>
      </c>
      <c r="AO81" s="78"/>
      <c r="AP81" s="141"/>
      <c r="AQ81" s="142"/>
      <c r="AR81" s="163"/>
      <c r="AS81" s="164"/>
      <c r="AT81" s="164"/>
      <c r="AU81" s="165"/>
      <c r="AV81" s="152">
        <v>399</v>
      </c>
      <c r="AW81" s="153"/>
      <c r="AX81" s="154" t="s">
        <v>299</v>
      </c>
      <c r="AY81" s="155"/>
      <c r="AZ81" s="155"/>
      <c r="BA81" s="155"/>
      <c r="BB81" s="155"/>
      <c r="BC81" s="156"/>
      <c r="BD81" s="166" t="s">
        <v>300</v>
      </c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8"/>
      <c r="BR81" s="169"/>
      <c r="BS81" s="170"/>
      <c r="BT81" s="170"/>
      <c r="BU81" s="398"/>
      <c r="BV81" s="399"/>
      <c r="BW81" s="79"/>
    </row>
    <row r="82" spans="1:75" ht="27.9" customHeight="1" x14ac:dyDescent="0.2">
      <c r="A82" s="137">
        <v>400</v>
      </c>
      <c r="B82" s="138"/>
      <c r="C82" s="157" t="s">
        <v>301</v>
      </c>
      <c r="D82" s="158"/>
      <c r="E82" s="158"/>
      <c r="F82" s="159"/>
      <c r="G82" s="152">
        <v>401</v>
      </c>
      <c r="H82" s="153"/>
      <c r="I82" s="154" t="s">
        <v>302</v>
      </c>
      <c r="J82" s="155"/>
      <c r="K82" s="155"/>
      <c r="L82" s="155"/>
      <c r="M82" s="155"/>
      <c r="N82" s="156"/>
      <c r="O82" s="166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8"/>
      <c r="AC82" s="169"/>
      <c r="AD82" s="170"/>
      <c r="AE82" s="170"/>
      <c r="AF82" s="175"/>
      <c r="AG82" s="176"/>
      <c r="AH82" s="19" t="str">
        <f t="shared" si="0"/>
        <v/>
      </c>
      <c r="AI82" s="19">
        <f t="shared" si="1"/>
        <v>4001</v>
      </c>
      <c r="AJ82" s="19">
        <v>4</v>
      </c>
      <c r="AK82" s="19">
        <v>1</v>
      </c>
      <c r="AO82" s="78"/>
      <c r="AP82" s="137">
        <v>400</v>
      </c>
      <c r="AQ82" s="138"/>
      <c r="AR82" s="157" t="s">
        <v>301</v>
      </c>
      <c r="AS82" s="158"/>
      <c r="AT82" s="158"/>
      <c r="AU82" s="159"/>
      <c r="AV82" s="152">
        <v>401</v>
      </c>
      <c r="AW82" s="153"/>
      <c r="AX82" s="154" t="s">
        <v>302</v>
      </c>
      <c r="AY82" s="155"/>
      <c r="AZ82" s="155"/>
      <c r="BA82" s="155"/>
      <c r="BB82" s="155"/>
      <c r="BC82" s="156"/>
      <c r="BD82" s="166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8"/>
      <c r="BR82" s="169"/>
      <c r="BS82" s="170"/>
      <c r="BT82" s="170"/>
      <c r="BU82" s="398"/>
      <c r="BV82" s="399"/>
      <c r="BW82" s="79"/>
    </row>
    <row r="83" spans="1:75" ht="27.9" customHeight="1" x14ac:dyDescent="0.2">
      <c r="A83" s="139"/>
      <c r="B83" s="140"/>
      <c r="C83" s="160"/>
      <c r="D83" s="161"/>
      <c r="E83" s="161"/>
      <c r="F83" s="162"/>
      <c r="G83" s="152">
        <v>402</v>
      </c>
      <c r="H83" s="153"/>
      <c r="I83" s="154" t="s">
        <v>303</v>
      </c>
      <c r="J83" s="155"/>
      <c r="K83" s="155"/>
      <c r="L83" s="155"/>
      <c r="M83" s="155"/>
      <c r="N83" s="156"/>
      <c r="O83" s="166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8"/>
      <c r="AC83" s="169" t="s">
        <v>263</v>
      </c>
      <c r="AD83" s="170"/>
      <c r="AE83" s="170"/>
      <c r="AF83" s="175"/>
      <c r="AG83" s="176"/>
      <c r="AH83" s="19" t="str">
        <f t="shared" si="0"/>
        <v/>
      </c>
      <c r="AI83" s="19">
        <f t="shared" si="1"/>
        <v>4002</v>
      </c>
      <c r="AJ83" s="19">
        <v>4</v>
      </c>
      <c r="AK83" s="19">
        <v>2</v>
      </c>
      <c r="AO83" s="78"/>
      <c r="AP83" s="139"/>
      <c r="AQ83" s="140"/>
      <c r="AR83" s="160"/>
      <c r="AS83" s="161"/>
      <c r="AT83" s="161"/>
      <c r="AU83" s="162"/>
      <c r="AV83" s="152">
        <v>402</v>
      </c>
      <c r="AW83" s="153"/>
      <c r="AX83" s="154" t="s">
        <v>303</v>
      </c>
      <c r="AY83" s="155"/>
      <c r="AZ83" s="155"/>
      <c r="BA83" s="155"/>
      <c r="BB83" s="155"/>
      <c r="BC83" s="156"/>
      <c r="BD83" s="166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8"/>
      <c r="BR83" s="169" t="s">
        <v>263</v>
      </c>
      <c r="BS83" s="170"/>
      <c r="BT83" s="170"/>
      <c r="BU83" s="398"/>
      <c r="BV83" s="399"/>
      <c r="BW83" s="79"/>
    </row>
    <row r="84" spans="1:75" ht="27.9" customHeight="1" x14ac:dyDescent="0.2">
      <c r="A84" s="139"/>
      <c r="B84" s="140"/>
      <c r="C84" s="160"/>
      <c r="D84" s="161"/>
      <c r="E84" s="161"/>
      <c r="F84" s="162"/>
      <c r="G84" s="152">
        <v>403</v>
      </c>
      <c r="H84" s="153"/>
      <c r="I84" s="154" t="s">
        <v>304</v>
      </c>
      <c r="J84" s="155"/>
      <c r="K84" s="155"/>
      <c r="L84" s="155"/>
      <c r="M84" s="155"/>
      <c r="N84" s="156"/>
      <c r="O84" s="166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8"/>
      <c r="AC84" s="169" t="s">
        <v>260</v>
      </c>
      <c r="AD84" s="170"/>
      <c r="AE84" s="170"/>
      <c r="AF84" s="175"/>
      <c r="AG84" s="176"/>
      <c r="AH84" s="19" t="str">
        <f t="shared" si="0"/>
        <v/>
      </c>
      <c r="AI84" s="19">
        <f t="shared" si="1"/>
        <v>4003</v>
      </c>
      <c r="AJ84" s="19">
        <v>4</v>
      </c>
      <c r="AK84" s="19">
        <v>3</v>
      </c>
      <c r="AO84" s="78"/>
      <c r="AP84" s="139"/>
      <c r="AQ84" s="140"/>
      <c r="AR84" s="160"/>
      <c r="AS84" s="161"/>
      <c r="AT84" s="161"/>
      <c r="AU84" s="162"/>
      <c r="AV84" s="152">
        <v>403</v>
      </c>
      <c r="AW84" s="153"/>
      <c r="AX84" s="154" t="s">
        <v>304</v>
      </c>
      <c r="AY84" s="155"/>
      <c r="AZ84" s="155"/>
      <c r="BA84" s="155"/>
      <c r="BB84" s="155"/>
      <c r="BC84" s="156"/>
      <c r="BD84" s="166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8"/>
      <c r="BR84" s="169" t="s">
        <v>260</v>
      </c>
      <c r="BS84" s="170"/>
      <c r="BT84" s="170"/>
      <c r="BU84" s="398"/>
      <c r="BV84" s="399"/>
      <c r="BW84" s="79"/>
    </row>
    <row r="85" spans="1:75" ht="27.9" customHeight="1" x14ac:dyDescent="0.2">
      <c r="A85" s="139"/>
      <c r="B85" s="140"/>
      <c r="C85" s="160"/>
      <c r="D85" s="161"/>
      <c r="E85" s="161"/>
      <c r="F85" s="162"/>
      <c r="G85" s="152">
        <v>404</v>
      </c>
      <c r="H85" s="153"/>
      <c r="I85" s="154" t="s">
        <v>305</v>
      </c>
      <c r="J85" s="155"/>
      <c r="K85" s="155"/>
      <c r="L85" s="155"/>
      <c r="M85" s="155"/>
      <c r="N85" s="156"/>
      <c r="O85" s="166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8"/>
      <c r="AC85" s="169"/>
      <c r="AD85" s="170"/>
      <c r="AE85" s="170"/>
      <c r="AF85" s="175"/>
      <c r="AG85" s="176"/>
      <c r="AH85" s="19" t="str">
        <f t="shared" si="0"/>
        <v/>
      </c>
      <c r="AI85" s="19">
        <f t="shared" si="1"/>
        <v>4004</v>
      </c>
      <c r="AJ85" s="19">
        <v>4</v>
      </c>
      <c r="AK85" s="19">
        <v>4</v>
      </c>
      <c r="AO85" s="78"/>
      <c r="AP85" s="139"/>
      <c r="AQ85" s="140"/>
      <c r="AR85" s="160"/>
      <c r="AS85" s="161"/>
      <c r="AT85" s="161"/>
      <c r="AU85" s="162"/>
      <c r="AV85" s="152">
        <v>404</v>
      </c>
      <c r="AW85" s="153"/>
      <c r="AX85" s="154" t="s">
        <v>305</v>
      </c>
      <c r="AY85" s="155"/>
      <c r="AZ85" s="155"/>
      <c r="BA85" s="155"/>
      <c r="BB85" s="155"/>
      <c r="BC85" s="156"/>
      <c r="BD85" s="166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8"/>
      <c r="BR85" s="169"/>
      <c r="BS85" s="170"/>
      <c r="BT85" s="170"/>
      <c r="BU85" s="398"/>
      <c r="BV85" s="399"/>
      <c r="BW85" s="79"/>
    </row>
    <row r="86" spans="1:75" ht="27.9" customHeight="1" thickBot="1" x14ac:dyDescent="0.25">
      <c r="A86" s="141"/>
      <c r="B86" s="142"/>
      <c r="C86" s="163"/>
      <c r="D86" s="164"/>
      <c r="E86" s="164"/>
      <c r="F86" s="165"/>
      <c r="G86" s="152">
        <v>499</v>
      </c>
      <c r="H86" s="153"/>
      <c r="I86" s="154" t="s">
        <v>306</v>
      </c>
      <c r="J86" s="155"/>
      <c r="K86" s="155"/>
      <c r="L86" s="155"/>
      <c r="M86" s="155"/>
      <c r="N86" s="156"/>
      <c r="O86" s="166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8"/>
      <c r="AC86" s="169"/>
      <c r="AD86" s="170"/>
      <c r="AE86" s="170"/>
      <c r="AF86" s="183"/>
      <c r="AG86" s="184"/>
      <c r="AH86" s="19" t="str">
        <f t="shared" si="0"/>
        <v/>
      </c>
      <c r="AI86" s="19">
        <f t="shared" si="1"/>
        <v>4005</v>
      </c>
      <c r="AJ86" s="19">
        <v>4</v>
      </c>
      <c r="AK86" s="19">
        <v>5</v>
      </c>
      <c r="AO86" s="78"/>
      <c r="AP86" s="141"/>
      <c r="AQ86" s="142"/>
      <c r="AR86" s="163"/>
      <c r="AS86" s="164"/>
      <c r="AT86" s="164"/>
      <c r="AU86" s="165"/>
      <c r="AV86" s="152">
        <v>499</v>
      </c>
      <c r="AW86" s="153"/>
      <c r="AX86" s="154" t="s">
        <v>306</v>
      </c>
      <c r="AY86" s="155"/>
      <c r="AZ86" s="155"/>
      <c r="BA86" s="155"/>
      <c r="BB86" s="155"/>
      <c r="BC86" s="156"/>
      <c r="BD86" s="166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8"/>
      <c r="BR86" s="169"/>
      <c r="BS86" s="170"/>
      <c r="BT86" s="170"/>
      <c r="BU86" s="400"/>
      <c r="BV86" s="401"/>
      <c r="BW86" s="79"/>
    </row>
    <row r="87" spans="1:75" ht="15" customHeight="1" x14ac:dyDescent="0.2">
      <c r="A87" s="70"/>
      <c r="B87" s="70"/>
      <c r="C87" s="71"/>
      <c r="D87" s="71"/>
      <c r="E87" s="71"/>
      <c r="F87" s="71"/>
      <c r="G87" s="72"/>
      <c r="H87" s="72"/>
      <c r="I87" s="73"/>
      <c r="J87" s="73"/>
      <c r="K87" s="73"/>
      <c r="L87" s="73"/>
      <c r="M87" s="73"/>
      <c r="N87" s="73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4"/>
      <c r="AD87" s="74"/>
      <c r="AE87" s="74"/>
      <c r="AF87" s="69"/>
      <c r="AG87" s="69"/>
      <c r="AO87" s="78"/>
      <c r="AP87" s="90"/>
      <c r="AQ87" s="90"/>
      <c r="AR87" s="91"/>
      <c r="AS87" s="91"/>
      <c r="AT87" s="91"/>
      <c r="AU87" s="91"/>
      <c r="AV87" s="92"/>
      <c r="AW87" s="92"/>
      <c r="AX87" s="93"/>
      <c r="AY87" s="93"/>
      <c r="AZ87" s="93"/>
      <c r="BA87" s="93"/>
      <c r="BB87" s="93"/>
      <c r="BC87" s="93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4"/>
      <c r="BS87" s="94"/>
      <c r="BT87" s="94"/>
      <c r="BU87" s="92"/>
      <c r="BV87" s="53"/>
      <c r="BW87" s="79"/>
    </row>
    <row r="88" spans="1:75" ht="15" customHeight="1" thickBot="1" x14ac:dyDescent="0.25">
      <c r="A88" s="70"/>
      <c r="B88" s="70"/>
      <c r="C88" s="71"/>
      <c r="D88" s="71"/>
      <c r="E88" s="71"/>
      <c r="F88" s="71"/>
      <c r="G88" s="72"/>
      <c r="H88" s="72"/>
      <c r="I88" s="73"/>
      <c r="J88" s="73"/>
      <c r="K88" s="73"/>
      <c r="L88" s="73"/>
      <c r="M88" s="73"/>
      <c r="N88" s="73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4"/>
      <c r="AD88" s="74"/>
      <c r="AE88" s="74"/>
      <c r="AF88" s="69"/>
      <c r="AG88" s="69"/>
      <c r="AO88" s="78"/>
      <c r="AP88" s="90"/>
      <c r="AQ88" s="90"/>
      <c r="AR88" s="91"/>
      <c r="AS88" s="91"/>
      <c r="AT88" s="91"/>
      <c r="AU88" s="91"/>
      <c r="AV88" s="92"/>
      <c r="AW88" s="92"/>
      <c r="AX88" s="93"/>
      <c r="AY88" s="93"/>
      <c r="AZ88" s="93"/>
      <c r="BA88" s="93"/>
      <c r="BB88" s="93"/>
      <c r="BC88" s="93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4"/>
      <c r="BS88" s="94"/>
      <c r="BT88" s="94"/>
      <c r="BU88" s="92"/>
      <c r="BV88" s="53"/>
      <c r="BW88" s="79"/>
    </row>
    <row r="89" spans="1:75" ht="15" customHeight="1" x14ac:dyDescent="0.2">
      <c r="A89" s="23" t="s">
        <v>13</v>
      </c>
      <c r="B89" s="24"/>
      <c r="C89" s="24"/>
      <c r="D89" s="24"/>
      <c r="E89" s="24"/>
      <c r="F89" s="24"/>
      <c r="G89" s="25" t="s">
        <v>14</v>
      </c>
      <c r="H89" s="24"/>
      <c r="I89" s="24"/>
      <c r="J89" s="24"/>
      <c r="K89" s="24"/>
      <c r="L89" s="24"/>
      <c r="M89" s="24"/>
      <c r="N89" s="24"/>
      <c r="O89" s="177" t="s">
        <v>18</v>
      </c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9"/>
      <c r="AC89" s="143" t="s">
        <v>256</v>
      </c>
      <c r="AD89" s="144"/>
      <c r="AE89" s="144"/>
      <c r="AF89" s="171" t="s">
        <v>32</v>
      </c>
      <c r="AG89" s="172"/>
      <c r="AO89" s="78"/>
      <c r="AP89" s="23" t="s">
        <v>13</v>
      </c>
      <c r="AQ89" s="24"/>
      <c r="AR89" s="24"/>
      <c r="AS89" s="24"/>
      <c r="AT89" s="24"/>
      <c r="AU89" s="24"/>
      <c r="AV89" s="25" t="s">
        <v>14</v>
      </c>
      <c r="AW89" s="24"/>
      <c r="AX89" s="24"/>
      <c r="AY89" s="24"/>
      <c r="AZ89" s="24"/>
      <c r="BA89" s="24"/>
      <c r="BB89" s="24"/>
      <c r="BC89" s="24"/>
      <c r="BD89" s="177" t="s">
        <v>18</v>
      </c>
      <c r="BE89" s="178"/>
      <c r="BF89" s="178"/>
      <c r="BG89" s="178"/>
      <c r="BH89" s="178"/>
      <c r="BI89" s="178"/>
      <c r="BJ89" s="178"/>
      <c r="BK89" s="178"/>
      <c r="BL89" s="178"/>
      <c r="BM89" s="178"/>
      <c r="BN89" s="178"/>
      <c r="BO89" s="178"/>
      <c r="BP89" s="178"/>
      <c r="BQ89" s="179"/>
      <c r="BR89" s="143" t="s">
        <v>256</v>
      </c>
      <c r="BS89" s="144"/>
      <c r="BT89" s="144"/>
      <c r="BU89" s="171" t="s">
        <v>32</v>
      </c>
      <c r="BV89" s="172"/>
      <c r="BW89" s="79"/>
    </row>
    <row r="90" spans="1:75" ht="15" customHeight="1" x14ac:dyDescent="0.2">
      <c r="A90" s="25" t="s">
        <v>11</v>
      </c>
      <c r="B90" s="27"/>
      <c r="C90" s="25" t="s">
        <v>12</v>
      </c>
      <c r="D90" s="26"/>
      <c r="E90" s="26"/>
      <c r="F90" s="27"/>
      <c r="G90" s="26" t="s">
        <v>11</v>
      </c>
      <c r="H90" s="26"/>
      <c r="I90" s="25" t="s">
        <v>12</v>
      </c>
      <c r="J90" s="26"/>
      <c r="K90" s="26"/>
      <c r="L90" s="26"/>
      <c r="M90" s="26"/>
      <c r="N90" s="27"/>
      <c r="O90" s="180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2"/>
      <c r="AC90" s="149"/>
      <c r="AD90" s="150"/>
      <c r="AE90" s="150"/>
      <c r="AF90" s="173"/>
      <c r="AG90" s="174"/>
      <c r="AO90" s="78"/>
      <c r="AP90" s="25" t="s">
        <v>11</v>
      </c>
      <c r="AQ90" s="27"/>
      <c r="AR90" s="25" t="s">
        <v>12</v>
      </c>
      <c r="AS90" s="26"/>
      <c r="AT90" s="26"/>
      <c r="AU90" s="27"/>
      <c r="AV90" s="26" t="s">
        <v>11</v>
      </c>
      <c r="AW90" s="26"/>
      <c r="AX90" s="25" t="s">
        <v>12</v>
      </c>
      <c r="AY90" s="26"/>
      <c r="AZ90" s="26"/>
      <c r="BA90" s="26"/>
      <c r="BB90" s="26"/>
      <c r="BC90" s="27"/>
      <c r="BD90" s="180"/>
      <c r="BE90" s="181"/>
      <c r="BF90" s="181"/>
      <c r="BG90" s="181"/>
      <c r="BH90" s="181"/>
      <c r="BI90" s="181"/>
      <c r="BJ90" s="181"/>
      <c r="BK90" s="181"/>
      <c r="BL90" s="181"/>
      <c r="BM90" s="181"/>
      <c r="BN90" s="181"/>
      <c r="BO90" s="181"/>
      <c r="BP90" s="181"/>
      <c r="BQ90" s="182"/>
      <c r="BR90" s="149"/>
      <c r="BS90" s="150"/>
      <c r="BT90" s="150"/>
      <c r="BU90" s="173"/>
      <c r="BV90" s="174"/>
      <c r="BW90" s="79"/>
    </row>
    <row r="91" spans="1:75" ht="27.9" customHeight="1" x14ac:dyDescent="0.2">
      <c r="A91" s="137">
        <v>500</v>
      </c>
      <c r="B91" s="138"/>
      <c r="C91" s="143" t="s">
        <v>307</v>
      </c>
      <c r="D91" s="144"/>
      <c r="E91" s="144"/>
      <c r="F91" s="145"/>
      <c r="G91" s="152">
        <v>501</v>
      </c>
      <c r="H91" s="153"/>
      <c r="I91" s="154" t="s">
        <v>308</v>
      </c>
      <c r="J91" s="155"/>
      <c r="K91" s="155"/>
      <c r="L91" s="155"/>
      <c r="M91" s="155"/>
      <c r="N91" s="156"/>
      <c r="O91" s="166" t="s">
        <v>309</v>
      </c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8"/>
      <c r="AC91" s="169" t="s">
        <v>260</v>
      </c>
      <c r="AD91" s="170"/>
      <c r="AE91" s="170"/>
      <c r="AF91" s="175"/>
      <c r="AG91" s="176"/>
      <c r="AH91" s="19" t="str">
        <f t="shared" ref="AH91" si="2">IF(AF91="","",VLOOKUP(AF91,$G$226:$Q$226,11,FALSE))</f>
        <v/>
      </c>
      <c r="AI91" s="19">
        <f t="shared" ref="AI91" si="3">$AJ91*1000+AK91</f>
        <v>5001</v>
      </c>
      <c r="AJ91" s="19">
        <v>5</v>
      </c>
      <c r="AK91" s="19">
        <v>1</v>
      </c>
      <c r="AO91" s="78"/>
      <c r="AP91" s="137">
        <v>500</v>
      </c>
      <c r="AQ91" s="138"/>
      <c r="AR91" s="143" t="s">
        <v>307</v>
      </c>
      <c r="AS91" s="144"/>
      <c r="AT91" s="144"/>
      <c r="AU91" s="145"/>
      <c r="AV91" s="152">
        <v>501</v>
      </c>
      <c r="AW91" s="153"/>
      <c r="AX91" s="154" t="s">
        <v>308</v>
      </c>
      <c r="AY91" s="155"/>
      <c r="AZ91" s="155"/>
      <c r="BA91" s="155"/>
      <c r="BB91" s="155"/>
      <c r="BC91" s="156"/>
      <c r="BD91" s="166" t="s">
        <v>309</v>
      </c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8"/>
      <c r="BR91" s="169" t="s">
        <v>260</v>
      </c>
      <c r="BS91" s="170"/>
      <c r="BT91" s="170"/>
      <c r="BU91" s="398"/>
      <c r="BV91" s="399"/>
      <c r="BW91" s="79"/>
    </row>
    <row r="92" spans="1:75" ht="27.9" customHeight="1" x14ac:dyDescent="0.2">
      <c r="A92" s="139"/>
      <c r="B92" s="140"/>
      <c r="C92" s="146"/>
      <c r="D92" s="147"/>
      <c r="E92" s="147"/>
      <c r="F92" s="148"/>
      <c r="G92" s="152">
        <v>502</v>
      </c>
      <c r="H92" s="153"/>
      <c r="I92" s="154" t="s">
        <v>310</v>
      </c>
      <c r="J92" s="155"/>
      <c r="K92" s="155"/>
      <c r="L92" s="155"/>
      <c r="M92" s="155"/>
      <c r="N92" s="156"/>
      <c r="O92" s="166" t="s">
        <v>309</v>
      </c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8"/>
      <c r="AC92" s="169" t="s">
        <v>260</v>
      </c>
      <c r="AD92" s="170"/>
      <c r="AE92" s="170"/>
      <c r="AF92" s="175"/>
      <c r="AG92" s="176"/>
      <c r="AH92" s="19" t="str">
        <f t="shared" ref="AH92:AH117" si="4">IF(AF92="","",VLOOKUP(AF92,$G$226:$Q$226,11,FALSE))</f>
        <v/>
      </c>
      <c r="AI92" s="19">
        <f t="shared" ref="AI92:AI117" si="5">$AJ92*1000+AK92</f>
        <v>5002</v>
      </c>
      <c r="AJ92" s="19">
        <v>5</v>
      </c>
      <c r="AK92" s="19">
        <v>2</v>
      </c>
      <c r="AO92" s="78"/>
      <c r="AP92" s="139"/>
      <c r="AQ92" s="140"/>
      <c r="AR92" s="146"/>
      <c r="AS92" s="147"/>
      <c r="AT92" s="147"/>
      <c r="AU92" s="148"/>
      <c r="AV92" s="152">
        <v>502</v>
      </c>
      <c r="AW92" s="153"/>
      <c r="AX92" s="154" t="s">
        <v>310</v>
      </c>
      <c r="AY92" s="155"/>
      <c r="AZ92" s="155"/>
      <c r="BA92" s="155"/>
      <c r="BB92" s="155"/>
      <c r="BC92" s="156"/>
      <c r="BD92" s="166" t="s">
        <v>309</v>
      </c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8"/>
      <c r="BR92" s="169" t="s">
        <v>260</v>
      </c>
      <c r="BS92" s="170"/>
      <c r="BT92" s="170"/>
      <c r="BU92" s="398"/>
      <c r="BV92" s="399"/>
      <c r="BW92" s="79"/>
    </row>
    <row r="93" spans="1:75" ht="27.9" customHeight="1" x14ac:dyDescent="0.2">
      <c r="A93" s="139"/>
      <c r="B93" s="140"/>
      <c r="C93" s="146"/>
      <c r="D93" s="147"/>
      <c r="E93" s="147"/>
      <c r="F93" s="148"/>
      <c r="G93" s="152">
        <v>503</v>
      </c>
      <c r="H93" s="153"/>
      <c r="I93" s="154" t="s">
        <v>311</v>
      </c>
      <c r="J93" s="155"/>
      <c r="K93" s="155"/>
      <c r="L93" s="155"/>
      <c r="M93" s="155"/>
      <c r="N93" s="156"/>
      <c r="O93" s="166" t="s">
        <v>312</v>
      </c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8"/>
      <c r="AC93" s="169" t="s">
        <v>260</v>
      </c>
      <c r="AD93" s="170"/>
      <c r="AE93" s="170"/>
      <c r="AF93" s="175"/>
      <c r="AG93" s="176"/>
      <c r="AH93" s="19" t="str">
        <f t="shared" si="4"/>
        <v/>
      </c>
      <c r="AI93" s="19">
        <f t="shared" si="5"/>
        <v>5003</v>
      </c>
      <c r="AJ93" s="19">
        <v>5</v>
      </c>
      <c r="AK93" s="19">
        <v>3</v>
      </c>
      <c r="AO93" s="78"/>
      <c r="AP93" s="139"/>
      <c r="AQ93" s="140"/>
      <c r="AR93" s="146"/>
      <c r="AS93" s="147"/>
      <c r="AT93" s="147"/>
      <c r="AU93" s="148"/>
      <c r="AV93" s="152">
        <v>503</v>
      </c>
      <c r="AW93" s="153"/>
      <c r="AX93" s="154" t="s">
        <v>311</v>
      </c>
      <c r="AY93" s="155"/>
      <c r="AZ93" s="155"/>
      <c r="BA93" s="155"/>
      <c r="BB93" s="155"/>
      <c r="BC93" s="156"/>
      <c r="BD93" s="166" t="s">
        <v>312</v>
      </c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8"/>
      <c r="BR93" s="169" t="s">
        <v>260</v>
      </c>
      <c r="BS93" s="170"/>
      <c r="BT93" s="170"/>
      <c r="BU93" s="398"/>
      <c r="BV93" s="399"/>
      <c r="BW93" s="79"/>
    </row>
    <row r="94" spans="1:75" ht="27.9" customHeight="1" x14ac:dyDescent="0.2">
      <c r="A94" s="139"/>
      <c r="B94" s="140"/>
      <c r="C94" s="146"/>
      <c r="D94" s="147"/>
      <c r="E94" s="147"/>
      <c r="F94" s="148"/>
      <c r="G94" s="152">
        <v>504</v>
      </c>
      <c r="H94" s="153"/>
      <c r="I94" s="154" t="s">
        <v>313</v>
      </c>
      <c r="J94" s="155"/>
      <c r="K94" s="155"/>
      <c r="L94" s="155"/>
      <c r="M94" s="155"/>
      <c r="N94" s="156"/>
      <c r="O94" s="166" t="s">
        <v>312</v>
      </c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8"/>
      <c r="AC94" s="169" t="s">
        <v>260</v>
      </c>
      <c r="AD94" s="170"/>
      <c r="AE94" s="170"/>
      <c r="AF94" s="175"/>
      <c r="AG94" s="176"/>
      <c r="AH94" s="19" t="str">
        <f t="shared" si="4"/>
        <v/>
      </c>
      <c r="AI94" s="19">
        <f t="shared" si="5"/>
        <v>5004</v>
      </c>
      <c r="AJ94" s="19">
        <v>5</v>
      </c>
      <c r="AK94" s="19">
        <v>4</v>
      </c>
      <c r="AO94" s="78"/>
      <c r="AP94" s="139"/>
      <c r="AQ94" s="140"/>
      <c r="AR94" s="146"/>
      <c r="AS94" s="147"/>
      <c r="AT94" s="147"/>
      <c r="AU94" s="148"/>
      <c r="AV94" s="152">
        <v>504</v>
      </c>
      <c r="AW94" s="153"/>
      <c r="AX94" s="154" t="s">
        <v>313</v>
      </c>
      <c r="AY94" s="155"/>
      <c r="AZ94" s="155"/>
      <c r="BA94" s="155"/>
      <c r="BB94" s="155"/>
      <c r="BC94" s="156"/>
      <c r="BD94" s="166" t="s">
        <v>312</v>
      </c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7"/>
      <c r="BQ94" s="168"/>
      <c r="BR94" s="169" t="s">
        <v>260</v>
      </c>
      <c r="BS94" s="170"/>
      <c r="BT94" s="170"/>
      <c r="BU94" s="398"/>
      <c r="BV94" s="399"/>
      <c r="BW94" s="79"/>
    </row>
    <row r="95" spans="1:75" ht="27.9" customHeight="1" x14ac:dyDescent="0.2">
      <c r="A95" s="141"/>
      <c r="B95" s="142"/>
      <c r="C95" s="149"/>
      <c r="D95" s="150"/>
      <c r="E95" s="150"/>
      <c r="F95" s="151"/>
      <c r="G95" s="152">
        <v>599</v>
      </c>
      <c r="H95" s="153"/>
      <c r="I95" s="154" t="s">
        <v>314</v>
      </c>
      <c r="J95" s="155"/>
      <c r="K95" s="155"/>
      <c r="L95" s="155"/>
      <c r="M95" s="155"/>
      <c r="N95" s="156"/>
      <c r="O95" s="166" t="s">
        <v>315</v>
      </c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8"/>
      <c r="AC95" s="169" t="s">
        <v>263</v>
      </c>
      <c r="AD95" s="170"/>
      <c r="AE95" s="170"/>
      <c r="AF95" s="175"/>
      <c r="AG95" s="176"/>
      <c r="AH95" s="19" t="str">
        <f t="shared" si="4"/>
        <v/>
      </c>
      <c r="AI95" s="19">
        <f t="shared" si="5"/>
        <v>5005</v>
      </c>
      <c r="AJ95" s="19">
        <v>5</v>
      </c>
      <c r="AK95" s="19">
        <v>5</v>
      </c>
      <c r="AO95" s="78"/>
      <c r="AP95" s="141"/>
      <c r="AQ95" s="142"/>
      <c r="AR95" s="149"/>
      <c r="AS95" s="150"/>
      <c r="AT95" s="150"/>
      <c r="AU95" s="151"/>
      <c r="AV95" s="152">
        <v>599</v>
      </c>
      <c r="AW95" s="153"/>
      <c r="AX95" s="154" t="s">
        <v>314</v>
      </c>
      <c r="AY95" s="155"/>
      <c r="AZ95" s="155"/>
      <c r="BA95" s="155"/>
      <c r="BB95" s="155"/>
      <c r="BC95" s="156"/>
      <c r="BD95" s="166" t="s">
        <v>315</v>
      </c>
      <c r="BE95" s="167"/>
      <c r="BF95" s="167"/>
      <c r="BG95" s="167"/>
      <c r="BH95" s="167"/>
      <c r="BI95" s="167"/>
      <c r="BJ95" s="167"/>
      <c r="BK95" s="167"/>
      <c r="BL95" s="167"/>
      <c r="BM95" s="167"/>
      <c r="BN95" s="167"/>
      <c r="BO95" s="167"/>
      <c r="BP95" s="167"/>
      <c r="BQ95" s="168"/>
      <c r="BR95" s="169" t="s">
        <v>263</v>
      </c>
      <c r="BS95" s="170"/>
      <c r="BT95" s="170"/>
      <c r="BU95" s="398"/>
      <c r="BV95" s="399"/>
      <c r="BW95" s="79"/>
    </row>
    <row r="96" spans="1:75" ht="27.9" customHeight="1" x14ac:dyDescent="0.2">
      <c r="A96" s="137">
        <v>600</v>
      </c>
      <c r="B96" s="138"/>
      <c r="C96" s="143" t="s">
        <v>316</v>
      </c>
      <c r="D96" s="144"/>
      <c r="E96" s="144"/>
      <c r="F96" s="145"/>
      <c r="G96" s="152">
        <v>601</v>
      </c>
      <c r="H96" s="153"/>
      <c r="I96" s="154" t="s">
        <v>317</v>
      </c>
      <c r="J96" s="155"/>
      <c r="K96" s="155"/>
      <c r="L96" s="155"/>
      <c r="M96" s="155"/>
      <c r="N96" s="156"/>
      <c r="O96" s="166" t="s">
        <v>318</v>
      </c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8"/>
      <c r="AC96" s="169" t="s">
        <v>260</v>
      </c>
      <c r="AD96" s="170"/>
      <c r="AE96" s="170"/>
      <c r="AF96" s="175"/>
      <c r="AG96" s="176"/>
      <c r="AH96" s="19" t="str">
        <f t="shared" si="4"/>
        <v/>
      </c>
      <c r="AI96" s="19">
        <f t="shared" si="5"/>
        <v>6001</v>
      </c>
      <c r="AJ96" s="19">
        <v>6</v>
      </c>
      <c r="AK96" s="19">
        <v>1</v>
      </c>
      <c r="AO96" s="78"/>
      <c r="AP96" s="137">
        <v>600</v>
      </c>
      <c r="AQ96" s="138"/>
      <c r="AR96" s="143" t="s">
        <v>316</v>
      </c>
      <c r="AS96" s="144"/>
      <c r="AT96" s="144"/>
      <c r="AU96" s="145"/>
      <c r="AV96" s="152">
        <v>601</v>
      </c>
      <c r="AW96" s="153"/>
      <c r="AX96" s="154" t="s">
        <v>317</v>
      </c>
      <c r="AY96" s="155"/>
      <c r="AZ96" s="155"/>
      <c r="BA96" s="155"/>
      <c r="BB96" s="155"/>
      <c r="BC96" s="156"/>
      <c r="BD96" s="166" t="s">
        <v>318</v>
      </c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8"/>
      <c r="BR96" s="169" t="s">
        <v>260</v>
      </c>
      <c r="BS96" s="170"/>
      <c r="BT96" s="170"/>
      <c r="BU96" s="398"/>
      <c r="BV96" s="399"/>
      <c r="BW96" s="79"/>
    </row>
    <row r="97" spans="1:75" ht="27.9" customHeight="1" x14ac:dyDescent="0.2">
      <c r="A97" s="139"/>
      <c r="B97" s="140"/>
      <c r="C97" s="146"/>
      <c r="D97" s="147"/>
      <c r="E97" s="147"/>
      <c r="F97" s="148"/>
      <c r="G97" s="152">
        <v>602</v>
      </c>
      <c r="H97" s="153"/>
      <c r="I97" s="154" t="s">
        <v>319</v>
      </c>
      <c r="J97" s="155"/>
      <c r="K97" s="155"/>
      <c r="L97" s="155"/>
      <c r="M97" s="155"/>
      <c r="N97" s="156"/>
      <c r="O97" s="166" t="s">
        <v>320</v>
      </c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8"/>
      <c r="AC97" s="169" t="s">
        <v>260</v>
      </c>
      <c r="AD97" s="170"/>
      <c r="AE97" s="170"/>
      <c r="AF97" s="175"/>
      <c r="AG97" s="176"/>
      <c r="AH97" s="19" t="str">
        <f t="shared" si="4"/>
        <v/>
      </c>
      <c r="AI97" s="19">
        <f t="shared" si="5"/>
        <v>6002</v>
      </c>
      <c r="AJ97" s="19">
        <v>6</v>
      </c>
      <c r="AK97" s="19">
        <v>2</v>
      </c>
      <c r="AO97" s="78"/>
      <c r="AP97" s="139"/>
      <c r="AQ97" s="140"/>
      <c r="AR97" s="146"/>
      <c r="AS97" s="147"/>
      <c r="AT97" s="147"/>
      <c r="AU97" s="148"/>
      <c r="AV97" s="152">
        <v>602</v>
      </c>
      <c r="AW97" s="153"/>
      <c r="AX97" s="154" t="s">
        <v>319</v>
      </c>
      <c r="AY97" s="155"/>
      <c r="AZ97" s="155"/>
      <c r="BA97" s="155"/>
      <c r="BB97" s="155"/>
      <c r="BC97" s="156"/>
      <c r="BD97" s="166" t="s">
        <v>320</v>
      </c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  <c r="BO97" s="167"/>
      <c r="BP97" s="167"/>
      <c r="BQ97" s="168"/>
      <c r="BR97" s="169" t="s">
        <v>260</v>
      </c>
      <c r="BS97" s="170"/>
      <c r="BT97" s="170"/>
      <c r="BU97" s="398"/>
      <c r="BV97" s="399"/>
      <c r="BW97" s="79"/>
    </row>
    <row r="98" spans="1:75" ht="27.9" customHeight="1" x14ac:dyDescent="0.2">
      <c r="A98" s="141"/>
      <c r="B98" s="142"/>
      <c r="C98" s="149"/>
      <c r="D98" s="150"/>
      <c r="E98" s="150"/>
      <c r="F98" s="151"/>
      <c r="G98" s="152">
        <v>699</v>
      </c>
      <c r="H98" s="153"/>
      <c r="I98" s="154" t="s">
        <v>321</v>
      </c>
      <c r="J98" s="155"/>
      <c r="K98" s="155"/>
      <c r="L98" s="155"/>
      <c r="M98" s="155"/>
      <c r="N98" s="156"/>
      <c r="O98" s="166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8"/>
      <c r="AC98" s="169" t="s">
        <v>263</v>
      </c>
      <c r="AD98" s="170"/>
      <c r="AE98" s="170"/>
      <c r="AF98" s="175"/>
      <c r="AG98" s="176"/>
      <c r="AH98" s="19" t="str">
        <f t="shared" si="4"/>
        <v/>
      </c>
      <c r="AI98" s="19">
        <f t="shared" si="5"/>
        <v>6003</v>
      </c>
      <c r="AJ98" s="19">
        <v>6</v>
      </c>
      <c r="AK98" s="19">
        <v>3</v>
      </c>
      <c r="AO98" s="78"/>
      <c r="AP98" s="141"/>
      <c r="AQ98" s="142"/>
      <c r="AR98" s="149"/>
      <c r="AS98" s="150"/>
      <c r="AT98" s="150"/>
      <c r="AU98" s="151"/>
      <c r="AV98" s="152">
        <v>699</v>
      </c>
      <c r="AW98" s="153"/>
      <c r="AX98" s="154" t="s">
        <v>321</v>
      </c>
      <c r="AY98" s="155"/>
      <c r="AZ98" s="155"/>
      <c r="BA98" s="155"/>
      <c r="BB98" s="155"/>
      <c r="BC98" s="156"/>
      <c r="BD98" s="166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8"/>
      <c r="BR98" s="169" t="s">
        <v>263</v>
      </c>
      <c r="BS98" s="170"/>
      <c r="BT98" s="170"/>
      <c r="BU98" s="398"/>
      <c r="BV98" s="399"/>
      <c r="BW98" s="79"/>
    </row>
    <row r="99" spans="1:75" ht="27.9" customHeight="1" x14ac:dyDescent="0.2">
      <c r="A99" s="137">
        <v>700</v>
      </c>
      <c r="B99" s="138"/>
      <c r="C99" s="143" t="s">
        <v>322</v>
      </c>
      <c r="D99" s="144"/>
      <c r="E99" s="144"/>
      <c r="F99" s="145"/>
      <c r="G99" s="152">
        <v>701</v>
      </c>
      <c r="H99" s="153"/>
      <c r="I99" s="154" t="s">
        <v>323</v>
      </c>
      <c r="J99" s="155"/>
      <c r="K99" s="155"/>
      <c r="L99" s="155"/>
      <c r="M99" s="155"/>
      <c r="N99" s="156"/>
      <c r="O99" s="166" t="s">
        <v>324</v>
      </c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8"/>
      <c r="AC99" s="169" t="s">
        <v>263</v>
      </c>
      <c r="AD99" s="170"/>
      <c r="AE99" s="170"/>
      <c r="AF99" s="175"/>
      <c r="AG99" s="176"/>
      <c r="AH99" s="19" t="str">
        <f t="shared" si="4"/>
        <v/>
      </c>
      <c r="AI99" s="19">
        <f t="shared" si="5"/>
        <v>7001</v>
      </c>
      <c r="AJ99" s="19">
        <v>7</v>
      </c>
      <c r="AK99" s="19">
        <v>1</v>
      </c>
      <c r="AO99" s="78"/>
      <c r="AP99" s="137">
        <v>700</v>
      </c>
      <c r="AQ99" s="138"/>
      <c r="AR99" s="143" t="s">
        <v>322</v>
      </c>
      <c r="AS99" s="144"/>
      <c r="AT99" s="144"/>
      <c r="AU99" s="145"/>
      <c r="AV99" s="152">
        <v>701</v>
      </c>
      <c r="AW99" s="153"/>
      <c r="AX99" s="154" t="s">
        <v>323</v>
      </c>
      <c r="AY99" s="155"/>
      <c r="AZ99" s="155"/>
      <c r="BA99" s="155"/>
      <c r="BB99" s="155"/>
      <c r="BC99" s="156"/>
      <c r="BD99" s="166" t="s">
        <v>324</v>
      </c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8"/>
      <c r="BR99" s="169" t="s">
        <v>263</v>
      </c>
      <c r="BS99" s="170"/>
      <c r="BT99" s="170"/>
      <c r="BU99" s="398"/>
      <c r="BV99" s="399"/>
      <c r="BW99" s="79"/>
    </row>
    <row r="100" spans="1:75" ht="27.9" customHeight="1" x14ac:dyDescent="0.2">
      <c r="A100" s="139"/>
      <c r="B100" s="140"/>
      <c r="C100" s="146"/>
      <c r="D100" s="147"/>
      <c r="E100" s="147"/>
      <c r="F100" s="148"/>
      <c r="G100" s="152">
        <v>702</v>
      </c>
      <c r="H100" s="153"/>
      <c r="I100" s="154" t="s">
        <v>325</v>
      </c>
      <c r="J100" s="155"/>
      <c r="K100" s="155"/>
      <c r="L100" s="155"/>
      <c r="M100" s="155"/>
      <c r="N100" s="156"/>
      <c r="O100" s="166" t="s">
        <v>326</v>
      </c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8"/>
      <c r="AC100" s="169" t="s">
        <v>260</v>
      </c>
      <c r="AD100" s="170"/>
      <c r="AE100" s="170"/>
      <c r="AF100" s="175"/>
      <c r="AG100" s="176"/>
      <c r="AH100" s="19" t="str">
        <f t="shared" si="4"/>
        <v/>
      </c>
      <c r="AI100" s="19">
        <f t="shared" si="5"/>
        <v>7002</v>
      </c>
      <c r="AJ100" s="19">
        <v>7</v>
      </c>
      <c r="AK100" s="19">
        <v>2</v>
      </c>
      <c r="AO100" s="78"/>
      <c r="AP100" s="139"/>
      <c r="AQ100" s="140"/>
      <c r="AR100" s="146"/>
      <c r="AS100" s="147"/>
      <c r="AT100" s="147"/>
      <c r="AU100" s="148"/>
      <c r="AV100" s="152">
        <v>702</v>
      </c>
      <c r="AW100" s="153"/>
      <c r="AX100" s="154" t="s">
        <v>325</v>
      </c>
      <c r="AY100" s="155"/>
      <c r="AZ100" s="155"/>
      <c r="BA100" s="155"/>
      <c r="BB100" s="155"/>
      <c r="BC100" s="156"/>
      <c r="BD100" s="166" t="s">
        <v>326</v>
      </c>
      <c r="BE100" s="167"/>
      <c r="BF100" s="167"/>
      <c r="BG100" s="167"/>
      <c r="BH100" s="167"/>
      <c r="BI100" s="167"/>
      <c r="BJ100" s="167"/>
      <c r="BK100" s="167"/>
      <c r="BL100" s="167"/>
      <c r="BM100" s="167"/>
      <c r="BN100" s="167"/>
      <c r="BO100" s="167"/>
      <c r="BP100" s="167"/>
      <c r="BQ100" s="168"/>
      <c r="BR100" s="169" t="s">
        <v>260</v>
      </c>
      <c r="BS100" s="170"/>
      <c r="BT100" s="170"/>
      <c r="BU100" s="398"/>
      <c r="BV100" s="399"/>
      <c r="BW100" s="79"/>
    </row>
    <row r="101" spans="1:75" ht="27.9" customHeight="1" x14ac:dyDescent="0.2">
      <c r="A101" s="139"/>
      <c r="B101" s="140"/>
      <c r="C101" s="146"/>
      <c r="D101" s="147"/>
      <c r="E101" s="147"/>
      <c r="F101" s="148"/>
      <c r="G101" s="152">
        <v>703</v>
      </c>
      <c r="H101" s="153"/>
      <c r="I101" s="154" t="s">
        <v>327</v>
      </c>
      <c r="J101" s="155"/>
      <c r="K101" s="155"/>
      <c r="L101" s="155"/>
      <c r="M101" s="155"/>
      <c r="N101" s="156"/>
      <c r="O101" s="166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8"/>
      <c r="AC101" s="169" t="s">
        <v>260</v>
      </c>
      <c r="AD101" s="170"/>
      <c r="AE101" s="170"/>
      <c r="AF101" s="175"/>
      <c r="AG101" s="176"/>
      <c r="AH101" s="19" t="str">
        <f t="shared" si="4"/>
        <v/>
      </c>
      <c r="AI101" s="19">
        <f t="shared" si="5"/>
        <v>7003</v>
      </c>
      <c r="AJ101" s="19">
        <v>7</v>
      </c>
      <c r="AK101" s="19">
        <v>3</v>
      </c>
      <c r="AO101" s="78"/>
      <c r="AP101" s="139"/>
      <c r="AQ101" s="140"/>
      <c r="AR101" s="146"/>
      <c r="AS101" s="147"/>
      <c r="AT101" s="147"/>
      <c r="AU101" s="148"/>
      <c r="AV101" s="152">
        <v>703</v>
      </c>
      <c r="AW101" s="153"/>
      <c r="AX101" s="154" t="s">
        <v>327</v>
      </c>
      <c r="AY101" s="155"/>
      <c r="AZ101" s="155"/>
      <c r="BA101" s="155"/>
      <c r="BB101" s="155"/>
      <c r="BC101" s="156"/>
      <c r="BD101" s="166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67"/>
      <c r="BO101" s="167"/>
      <c r="BP101" s="167"/>
      <c r="BQ101" s="168"/>
      <c r="BR101" s="169" t="s">
        <v>260</v>
      </c>
      <c r="BS101" s="170"/>
      <c r="BT101" s="170"/>
      <c r="BU101" s="398"/>
      <c r="BV101" s="399"/>
      <c r="BW101" s="79"/>
    </row>
    <row r="102" spans="1:75" ht="27.9" customHeight="1" x14ac:dyDescent="0.2">
      <c r="A102" s="139"/>
      <c r="B102" s="140"/>
      <c r="C102" s="146"/>
      <c r="D102" s="147"/>
      <c r="E102" s="147"/>
      <c r="F102" s="148"/>
      <c r="G102" s="152">
        <v>704</v>
      </c>
      <c r="H102" s="153"/>
      <c r="I102" s="154" t="s">
        <v>328</v>
      </c>
      <c r="J102" s="155"/>
      <c r="K102" s="155"/>
      <c r="L102" s="155"/>
      <c r="M102" s="155"/>
      <c r="N102" s="156"/>
      <c r="O102" s="166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8"/>
      <c r="AC102" s="169" t="s">
        <v>260</v>
      </c>
      <c r="AD102" s="170"/>
      <c r="AE102" s="170"/>
      <c r="AF102" s="175"/>
      <c r="AG102" s="176"/>
      <c r="AH102" s="19" t="str">
        <f t="shared" si="4"/>
        <v/>
      </c>
      <c r="AI102" s="19">
        <f t="shared" si="5"/>
        <v>7004</v>
      </c>
      <c r="AJ102" s="19">
        <v>7</v>
      </c>
      <c r="AK102" s="19">
        <v>4</v>
      </c>
      <c r="AO102" s="78"/>
      <c r="AP102" s="139"/>
      <c r="AQ102" s="140"/>
      <c r="AR102" s="146"/>
      <c r="AS102" s="147"/>
      <c r="AT102" s="147"/>
      <c r="AU102" s="148"/>
      <c r="AV102" s="152">
        <v>704</v>
      </c>
      <c r="AW102" s="153"/>
      <c r="AX102" s="154" t="s">
        <v>328</v>
      </c>
      <c r="AY102" s="155"/>
      <c r="AZ102" s="155"/>
      <c r="BA102" s="155"/>
      <c r="BB102" s="155"/>
      <c r="BC102" s="156"/>
      <c r="BD102" s="166"/>
      <c r="BE102" s="167"/>
      <c r="BF102" s="167"/>
      <c r="BG102" s="167"/>
      <c r="BH102" s="167"/>
      <c r="BI102" s="167"/>
      <c r="BJ102" s="167"/>
      <c r="BK102" s="167"/>
      <c r="BL102" s="167"/>
      <c r="BM102" s="167"/>
      <c r="BN102" s="167"/>
      <c r="BO102" s="167"/>
      <c r="BP102" s="167"/>
      <c r="BQ102" s="168"/>
      <c r="BR102" s="169" t="s">
        <v>260</v>
      </c>
      <c r="BS102" s="170"/>
      <c r="BT102" s="170"/>
      <c r="BU102" s="398"/>
      <c r="BV102" s="399"/>
      <c r="BW102" s="79"/>
    </row>
    <row r="103" spans="1:75" ht="27.9" customHeight="1" x14ac:dyDescent="0.2">
      <c r="A103" s="139"/>
      <c r="B103" s="140"/>
      <c r="C103" s="146"/>
      <c r="D103" s="147"/>
      <c r="E103" s="147"/>
      <c r="F103" s="148"/>
      <c r="G103" s="152">
        <v>705</v>
      </c>
      <c r="H103" s="153"/>
      <c r="I103" s="154" t="s">
        <v>329</v>
      </c>
      <c r="J103" s="155"/>
      <c r="K103" s="155"/>
      <c r="L103" s="155"/>
      <c r="M103" s="155"/>
      <c r="N103" s="156"/>
      <c r="O103" s="166" t="s">
        <v>330</v>
      </c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8"/>
      <c r="AC103" s="169" t="s">
        <v>263</v>
      </c>
      <c r="AD103" s="170"/>
      <c r="AE103" s="170"/>
      <c r="AF103" s="175"/>
      <c r="AG103" s="176"/>
      <c r="AH103" s="19" t="str">
        <f t="shared" si="4"/>
        <v/>
      </c>
      <c r="AI103" s="19">
        <f t="shared" si="5"/>
        <v>7005</v>
      </c>
      <c r="AJ103" s="19">
        <v>7</v>
      </c>
      <c r="AK103" s="19">
        <v>5</v>
      </c>
      <c r="AO103" s="78"/>
      <c r="AP103" s="139"/>
      <c r="AQ103" s="140"/>
      <c r="AR103" s="146"/>
      <c r="AS103" s="147"/>
      <c r="AT103" s="147"/>
      <c r="AU103" s="148"/>
      <c r="AV103" s="152">
        <v>705</v>
      </c>
      <c r="AW103" s="153"/>
      <c r="AX103" s="154" t="s">
        <v>329</v>
      </c>
      <c r="AY103" s="155"/>
      <c r="AZ103" s="155"/>
      <c r="BA103" s="155"/>
      <c r="BB103" s="155"/>
      <c r="BC103" s="156"/>
      <c r="BD103" s="166" t="s">
        <v>330</v>
      </c>
      <c r="BE103" s="167"/>
      <c r="BF103" s="167"/>
      <c r="BG103" s="167"/>
      <c r="BH103" s="167"/>
      <c r="BI103" s="167"/>
      <c r="BJ103" s="167"/>
      <c r="BK103" s="167"/>
      <c r="BL103" s="167"/>
      <c r="BM103" s="167"/>
      <c r="BN103" s="167"/>
      <c r="BO103" s="167"/>
      <c r="BP103" s="167"/>
      <c r="BQ103" s="168"/>
      <c r="BR103" s="169" t="s">
        <v>263</v>
      </c>
      <c r="BS103" s="170"/>
      <c r="BT103" s="170"/>
      <c r="BU103" s="398"/>
      <c r="BV103" s="399"/>
      <c r="BW103" s="79"/>
    </row>
    <row r="104" spans="1:75" ht="36" customHeight="1" x14ac:dyDescent="0.2">
      <c r="A104" s="141"/>
      <c r="B104" s="142"/>
      <c r="C104" s="149"/>
      <c r="D104" s="150"/>
      <c r="E104" s="150"/>
      <c r="F104" s="151"/>
      <c r="G104" s="152">
        <v>799</v>
      </c>
      <c r="H104" s="153"/>
      <c r="I104" s="154" t="s">
        <v>331</v>
      </c>
      <c r="J104" s="155"/>
      <c r="K104" s="155"/>
      <c r="L104" s="155"/>
      <c r="M104" s="155"/>
      <c r="N104" s="156"/>
      <c r="O104" s="166" t="s">
        <v>332</v>
      </c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8"/>
      <c r="AC104" s="169" t="s">
        <v>263</v>
      </c>
      <c r="AD104" s="170"/>
      <c r="AE104" s="170"/>
      <c r="AF104" s="175"/>
      <c r="AG104" s="176"/>
      <c r="AH104" s="19" t="str">
        <f t="shared" si="4"/>
        <v/>
      </c>
      <c r="AI104" s="19">
        <f t="shared" si="5"/>
        <v>7006</v>
      </c>
      <c r="AJ104" s="19">
        <v>7</v>
      </c>
      <c r="AK104" s="19">
        <v>6</v>
      </c>
      <c r="AO104" s="78"/>
      <c r="AP104" s="141"/>
      <c r="AQ104" s="142"/>
      <c r="AR104" s="149"/>
      <c r="AS104" s="150"/>
      <c r="AT104" s="150"/>
      <c r="AU104" s="151"/>
      <c r="AV104" s="152">
        <v>799</v>
      </c>
      <c r="AW104" s="153"/>
      <c r="AX104" s="154" t="s">
        <v>331</v>
      </c>
      <c r="AY104" s="155"/>
      <c r="AZ104" s="155"/>
      <c r="BA104" s="155"/>
      <c r="BB104" s="155"/>
      <c r="BC104" s="156"/>
      <c r="BD104" s="166" t="s">
        <v>332</v>
      </c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  <c r="BO104" s="167"/>
      <c r="BP104" s="167"/>
      <c r="BQ104" s="168"/>
      <c r="BR104" s="169" t="s">
        <v>263</v>
      </c>
      <c r="BS104" s="170"/>
      <c r="BT104" s="170"/>
      <c r="BU104" s="398"/>
      <c r="BV104" s="399"/>
      <c r="BW104" s="79"/>
    </row>
    <row r="105" spans="1:75" ht="27.9" customHeight="1" x14ac:dyDescent="0.2">
      <c r="A105" s="137">
        <v>800</v>
      </c>
      <c r="B105" s="138"/>
      <c r="C105" s="143" t="s">
        <v>333</v>
      </c>
      <c r="D105" s="144"/>
      <c r="E105" s="144"/>
      <c r="F105" s="145"/>
      <c r="G105" s="152">
        <v>801</v>
      </c>
      <c r="H105" s="153"/>
      <c r="I105" s="154" t="s">
        <v>334</v>
      </c>
      <c r="J105" s="155"/>
      <c r="K105" s="155"/>
      <c r="L105" s="155"/>
      <c r="M105" s="155"/>
      <c r="N105" s="156"/>
      <c r="O105" s="166" t="s">
        <v>335</v>
      </c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8"/>
      <c r="AC105" s="169"/>
      <c r="AD105" s="170"/>
      <c r="AE105" s="170"/>
      <c r="AF105" s="175"/>
      <c r="AG105" s="176"/>
      <c r="AH105" s="19" t="str">
        <f t="shared" si="4"/>
        <v/>
      </c>
      <c r="AI105" s="19">
        <f t="shared" si="5"/>
        <v>8001</v>
      </c>
      <c r="AJ105" s="19">
        <v>8</v>
      </c>
      <c r="AK105" s="19">
        <v>1</v>
      </c>
      <c r="AO105" s="78"/>
      <c r="AP105" s="137">
        <v>800</v>
      </c>
      <c r="AQ105" s="138"/>
      <c r="AR105" s="143" t="s">
        <v>333</v>
      </c>
      <c r="AS105" s="144"/>
      <c r="AT105" s="144"/>
      <c r="AU105" s="145"/>
      <c r="AV105" s="152">
        <v>801</v>
      </c>
      <c r="AW105" s="153"/>
      <c r="AX105" s="154" t="s">
        <v>334</v>
      </c>
      <c r="AY105" s="155"/>
      <c r="AZ105" s="155"/>
      <c r="BA105" s="155"/>
      <c r="BB105" s="155"/>
      <c r="BC105" s="156"/>
      <c r="BD105" s="166" t="s">
        <v>335</v>
      </c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8"/>
      <c r="BR105" s="169"/>
      <c r="BS105" s="170"/>
      <c r="BT105" s="170"/>
      <c r="BU105" s="398"/>
      <c r="BV105" s="399"/>
      <c r="BW105" s="79"/>
    </row>
    <row r="106" spans="1:75" ht="27.9" customHeight="1" x14ac:dyDescent="0.2">
      <c r="A106" s="139"/>
      <c r="B106" s="140"/>
      <c r="C106" s="146"/>
      <c r="D106" s="147"/>
      <c r="E106" s="147"/>
      <c r="F106" s="148"/>
      <c r="G106" s="152">
        <v>802</v>
      </c>
      <c r="H106" s="153"/>
      <c r="I106" s="154" t="s">
        <v>336</v>
      </c>
      <c r="J106" s="155"/>
      <c r="K106" s="155"/>
      <c r="L106" s="155"/>
      <c r="M106" s="155"/>
      <c r="N106" s="156"/>
      <c r="O106" s="166" t="s">
        <v>337</v>
      </c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8"/>
      <c r="AC106" s="169" t="s">
        <v>263</v>
      </c>
      <c r="AD106" s="170"/>
      <c r="AE106" s="170"/>
      <c r="AF106" s="175"/>
      <c r="AG106" s="176"/>
      <c r="AH106" s="19" t="str">
        <f t="shared" si="4"/>
        <v/>
      </c>
      <c r="AI106" s="19">
        <f t="shared" si="5"/>
        <v>8002</v>
      </c>
      <c r="AJ106" s="19">
        <v>8</v>
      </c>
      <c r="AK106" s="19">
        <v>2</v>
      </c>
      <c r="AO106" s="78"/>
      <c r="AP106" s="139"/>
      <c r="AQ106" s="140"/>
      <c r="AR106" s="146"/>
      <c r="AS106" s="147"/>
      <c r="AT106" s="147"/>
      <c r="AU106" s="148"/>
      <c r="AV106" s="152">
        <v>802</v>
      </c>
      <c r="AW106" s="153"/>
      <c r="AX106" s="154" t="s">
        <v>336</v>
      </c>
      <c r="AY106" s="155"/>
      <c r="AZ106" s="155"/>
      <c r="BA106" s="155"/>
      <c r="BB106" s="155"/>
      <c r="BC106" s="156"/>
      <c r="BD106" s="166" t="s">
        <v>337</v>
      </c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8"/>
      <c r="BR106" s="169" t="s">
        <v>263</v>
      </c>
      <c r="BS106" s="170"/>
      <c r="BT106" s="170"/>
      <c r="BU106" s="398"/>
      <c r="BV106" s="399"/>
      <c r="BW106" s="79"/>
    </row>
    <row r="107" spans="1:75" ht="27.9" customHeight="1" x14ac:dyDescent="0.2">
      <c r="A107" s="141"/>
      <c r="B107" s="142"/>
      <c r="C107" s="149"/>
      <c r="D107" s="150"/>
      <c r="E107" s="150"/>
      <c r="F107" s="151"/>
      <c r="G107" s="152">
        <v>899</v>
      </c>
      <c r="H107" s="153"/>
      <c r="I107" s="154" t="s">
        <v>338</v>
      </c>
      <c r="J107" s="155"/>
      <c r="K107" s="155"/>
      <c r="L107" s="155"/>
      <c r="M107" s="155"/>
      <c r="N107" s="156"/>
      <c r="O107" s="166" t="s">
        <v>339</v>
      </c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8"/>
      <c r="AC107" s="169"/>
      <c r="AD107" s="170"/>
      <c r="AE107" s="170"/>
      <c r="AF107" s="175"/>
      <c r="AG107" s="176"/>
      <c r="AH107" s="19" t="str">
        <f t="shared" si="4"/>
        <v/>
      </c>
      <c r="AI107" s="19">
        <f t="shared" si="5"/>
        <v>8003</v>
      </c>
      <c r="AJ107" s="19">
        <v>8</v>
      </c>
      <c r="AK107" s="19">
        <v>3</v>
      </c>
      <c r="AO107" s="78"/>
      <c r="AP107" s="141"/>
      <c r="AQ107" s="142"/>
      <c r="AR107" s="149"/>
      <c r="AS107" s="150"/>
      <c r="AT107" s="150"/>
      <c r="AU107" s="151"/>
      <c r="AV107" s="152">
        <v>899</v>
      </c>
      <c r="AW107" s="153"/>
      <c r="AX107" s="154" t="s">
        <v>338</v>
      </c>
      <c r="AY107" s="155"/>
      <c r="AZ107" s="155"/>
      <c r="BA107" s="155"/>
      <c r="BB107" s="155"/>
      <c r="BC107" s="156"/>
      <c r="BD107" s="166" t="s">
        <v>339</v>
      </c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8"/>
      <c r="BR107" s="169"/>
      <c r="BS107" s="170"/>
      <c r="BT107" s="170"/>
      <c r="BU107" s="398"/>
      <c r="BV107" s="399"/>
      <c r="BW107" s="79"/>
    </row>
    <row r="108" spans="1:75" ht="27.9" customHeight="1" x14ac:dyDescent="0.2">
      <c r="A108" s="137">
        <v>900</v>
      </c>
      <c r="B108" s="138"/>
      <c r="C108" s="143" t="s">
        <v>340</v>
      </c>
      <c r="D108" s="144"/>
      <c r="E108" s="144"/>
      <c r="F108" s="145"/>
      <c r="G108" s="152">
        <v>901</v>
      </c>
      <c r="H108" s="153"/>
      <c r="I108" s="154" t="s">
        <v>341</v>
      </c>
      <c r="J108" s="155"/>
      <c r="K108" s="155"/>
      <c r="L108" s="155"/>
      <c r="M108" s="155"/>
      <c r="N108" s="156"/>
      <c r="O108" s="166" t="s">
        <v>342</v>
      </c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8"/>
      <c r="AC108" s="169"/>
      <c r="AD108" s="170"/>
      <c r="AE108" s="170"/>
      <c r="AF108" s="175"/>
      <c r="AG108" s="176"/>
      <c r="AH108" s="19" t="str">
        <f t="shared" si="4"/>
        <v/>
      </c>
      <c r="AI108" s="19">
        <f t="shared" si="5"/>
        <v>9001</v>
      </c>
      <c r="AJ108" s="19">
        <v>9</v>
      </c>
      <c r="AK108" s="19">
        <v>1</v>
      </c>
      <c r="AO108" s="78"/>
      <c r="AP108" s="137">
        <v>900</v>
      </c>
      <c r="AQ108" s="138"/>
      <c r="AR108" s="143" t="s">
        <v>340</v>
      </c>
      <c r="AS108" s="144"/>
      <c r="AT108" s="144"/>
      <c r="AU108" s="145"/>
      <c r="AV108" s="152">
        <v>901</v>
      </c>
      <c r="AW108" s="153"/>
      <c r="AX108" s="154" t="s">
        <v>341</v>
      </c>
      <c r="AY108" s="155"/>
      <c r="AZ108" s="155"/>
      <c r="BA108" s="155"/>
      <c r="BB108" s="155"/>
      <c r="BC108" s="156"/>
      <c r="BD108" s="166" t="s">
        <v>342</v>
      </c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8"/>
      <c r="BR108" s="169"/>
      <c r="BS108" s="170"/>
      <c r="BT108" s="170"/>
      <c r="BU108" s="398"/>
      <c r="BV108" s="399"/>
      <c r="BW108" s="79"/>
    </row>
    <row r="109" spans="1:75" ht="27.9" customHeight="1" x14ac:dyDescent="0.2">
      <c r="A109" s="139"/>
      <c r="B109" s="140"/>
      <c r="C109" s="146"/>
      <c r="D109" s="147"/>
      <c r="E109" s="147"/>
      <c r="F109" s="148"/>
      <c r="G109" s="152">
        <v>902</v>
      </c>
      <c r="H109" s="153"/>
      <c r="I109" s="154" t="s">
        <v>343</v>
      </c>
      <c r="J109" s="155"/>
      <c r="K109" s="155"/>
      <c r="L109" s="155"/>
      <c r="M109" s="155"/>
      <c r="N109" s="156"/>
      <c r="O109" s="166" t="s">
        <v>344</v>
      </c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8"/>
      <c r="AC109" s="169"/>
      <c r="AD109" s="170"/>
      <c r="AE109" s="170"/>
      <c r="AF109" s="175"/>
      <c r="AG109" s="176"/>
      <c r="AH109" s="19" t="str">
        <f t="shared" si="4"/>
        <v/>
      </c>
      <c r="AI109" s="19">
        <f t="shared" si="5"/>
        <v>9002</v>
      </c>
      <c r="AJ109" s="19">
        <v>9</v>
      </c>
      <c r="AK109" s="19">
        <v>2</v>
      </c>
      <c r="AO109" s="78"/>
      <c r="AP109" s="139"/>
      <c r="AQ109" s="140"/>
      <c r="AR109" s="146"/>
      <c r="AS109" s="147"/>
      <c r="AT109" s="147"/>
      <c r="AU109" s="148"/>
      <c r="AV109" s="152">
        <v>902</v>
      </c>
      <c r="AW109" s="153"/>
      <c r="AX109" s="154" t="s">
        <v>343</v>
      </c>
      <c r="AY109" s="155"/>
      <c r="AZ109" s="155"/>
      <c r="BA109" s="155"/>
      <c r="BB109" s="155"/>
      <c r="BC109" s="156"/>
      <c r="BD109" s="166" t="s">
        <v>344</v>
      </c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8"/>
      <c r="BR109" s="169"/>
      <c r="BS109" s="170"/>
      <c r="BT109" s="170"/>
      <c r="BU109" s="398"/>
      <c r="BV109" s="399"/>
      <c r="BW109" s="79"/>
    </row>
    <row r="110" spans="1:75" ht="27.9" customHeight="1" x14ac:dyDescent="0.2">
      <c r="A110" s="139"/>
      <c r="B110" s="140"/>
      <c r="C110" s="146"/>
      <c r="D110" s="147"/>
      <c r="E110" s="147"/>
      <c r="F110" s="148"/>
      <c r="G110" s="152">
        <v>903</v>
      </c>
      <c r="H110" s="153"/>
      <c r="I110" s="154" t="s">
        <v>345</v>
      </c>
      <c r="J110" s="155"/>
      <c r="K110" s="155"/>
      <c r="L110" s="155"/>
      <c r="M110" s="155"/>
      <c r="N110" s="156"/>
      <c r="O110" s="166" t="s">
        <v>346</v>
      </c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8"/>
      <c r="AC110" s="169" t="s">
        <v>263</v>
      </c>
      <c r="AD110" s="170"/>
      <c r="AE110" s="170"/>
      <c r="AF110" s="175"/>
      <c r="AG110" s="176"/>
      <c r="AH110" s="19" t="str">
        <f t="shared" si="4"/>
        <v/>
      </c>
      <c r="AI110" s="19">
        <f t="shared" si="5"/>
        <v>9003</v>
      </c>
      <c r="AJ110" s="19">
        <v>9</v>
      </c>
      <c r="AK110" s="19">
        <v>3</v>
      </c>
      <c r="AO110" s="78"/>
      <c r="AP110" s="139"/>
      <c r="AQ110" s="140"/>
      <c r="AR110" s="146"/>
      <c r="AS110" s="147"/>
      <c r="AT110" s="147"/>
      <c r="AU110" s="148"/>
      <c r="AV110" s="152">
        <v>903</v>
      </c>
      <c r="AW110" s="153"/>
      <c r="AX110" s="154" t="s">
        <v>345</v>
      </c>
      <c r="AY110" s="155"/>
      <c r="AZ110" s="155"/>
      <c r="BA110" s="155"/>
      <c r="BB110" s="155"/>
      <c r="BC110" s="156"/>
      <c r="BD110" s="166" t="s">
        <v>346</v>
      </c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8"/>
      <c r="BR110" s="169" t="s">
        <v>263</v>
      </c>
      <c r="BS110" s="170"/>
      <c r="BT110" s="170"/>
      <c r="BU110" s="398"/>
      <c r="BV110" s="399"/>
      <c r="BW110" s="79"/>
    </row>
    <row r="111" spans="1:75" ht="36" customHeight="1" x14ac:dyDescent="0.2">
      <c r="A111" s="139"/>
      <c r="B111" s="140"/>
      <c r="C111" s="146"/>
      <c r="D111" s="147"/>
      <c r="E111" s="147"/>
      <c r="F111" s="148"/>
      <c r="G111" s="152">
        <v>904</v>
      </c>
      <c r="H111" s="153"/>
      <c r="I111" s="154" t="s">
        <v>347</v>
      </c>
      <c r="J111" s="155"/>
      <c r="K111" s="155"/>
      <c r="L111" s="155"/>
      <c r="M111" s="155"/>
      <c r="N111" s="156"/>
      <c r="O111" s="166" t="s">
        <v>348</v>
      </c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8"/>
      <c r="AC111" s="169" t="s">
        <v>263</v>
      </c>
      <c r="AD111" s="170"/>
      <c r="AE111" s="170"/>
      <c r="AF111" s="175"/>
      <c r="AG111" s="176"/>
      <c r="AH111" s="19" t="str">
        <f t="shared" si="4"/>
        <v/>
      </c>
      <c r="AI111" s="19">
        <f t="shared" si="5"/>
        <v>9004</v>
      </c>
      <c r="AJ111" s="19">
        <v>9</v>
      </c>
      <c r="AK111" s="19">
        <v>4</v>
      </c>
      <c r="AO111" s="78"/>
      <c r="AP111" s="139"/>
      <c r="AQ111" s="140"/>
      <c r="AR111" s="146"/>
      <c r="AS111" s="147"/>
      <c r="AT111" s="147"/>
      <c r="AU111" s="148"/>
      <c r="AV111" s="152">
        <v>904</v>
      </c>
      <c r="AW111" s="153"/>
      <c r="AX111" s="154" t="s">
        <v>347</v>
      </c>
      <c r="AY111" s="155"/>
      <c r="AZ111" s="155"/>
      <c r="BA111" s="155"/>
      <c r="BB111" s="155"/>
      <c r="BC111" s="156"/>
      <c r="BD111" s="166" t="s">
        <v>348</v>
      </c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8"/>
      <c r="BR111" s="169" t="s">
        <v>263</v>
      </c>
      <c r="BS111" s="170"/>
      <c r="BT111" s="170"/>
      <c r="BU111" s="398"/>
      <c r="BV111" s="399"/>
      <c r="BW111" s="79"/>
    </row>
    <row r="112" spans="1:75" ht="27.9" customHeight="1" x14ac:dyDescent="0.2">
      <c r="A112" s="139"/>
      <c r="B112" s="140"/>
      <c r="C112" s="146"/>
      <c r="D112" s="147"/>
      <c r="E112" s="147"/>
      <c r="F112" s="148"/>
      <c r="G112" s="152">
        <v>905</v>
      </c>
      <c r="H112" s="153"/>
      <c r="I112" s="154" t="s">
        <v>349</v>
      </c>
      <c r="J112" s="155"/>
      <c r="K112" s="155"/>
      <c r="L112" s="155"/>
      <c r="M112" s="155"/>
      <c r="N112" s="156"/>
      <c r="O112" s="166" t="s">
        <v>350</v>
      </c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8"/>
      <c r="AC112" s="169" t="s">
        <v>263</v>
      </c>
      <c r="AD112" s="170"/>
      <c r="AE112" s="170"/>
      <c r="AF112" s="175"/>
      <c r="AG112" s="176"/>
      <c r="AH112" s="19" t="str">
        <f t="shared" si="4"/>
        <v/>
      </c>
      <c r="AI112" s="19">
        <f t="shared" si="5"/>
        <v>9005</v>
      </c>
      <c r="AJ112" s="19">
        <v>9</v>
      </c>
      <c r="AK112" s="19">
        <v>5</v>
      </c>
      <c r="AO112" s="78"/>
      <c r="AP112" s="139"/>
      <c r="AQ112" s="140"/>
      <c r="AR112" s="146"/>
      <c r="AS112" s="147"/>
      <c r="AT112" s="147"/>
      <c r="AU112" s="148"/>
      <c r="AV112" s="152">
        <v>905</v>
      </c>
      <c r="AW112" s="153"/>
      <c r="AX112" s="154" t="s">
        <v>349</v>
      </c>
      <c r="AY112" s="155"/>
      <c r="AZ112" s="155"/>
      <c r="BA112" s="155"/>
      <c r="BB112" s="155"/>
      <c r="BC112" s="156"/>
      <c r="BD112" s="166" t="s">
        <v>350</v>
      </c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8"/>
      <c r="BR112" s="169" t="s">
        <v>263</v>
      </c>
      <c r="BS112" s="170"/>
      <c r="BT112" s="170"/>
      <c r="BU112" s="398"/>
      <c r="BV112" s="399"/>
      <c r="BW112" s="79"/>
    </row>
    <row r="113" spans="1:75" ht="27.9" customHeight="1" x14ac:dyDescent="0.2">
      <c r="A113" s="139"/>
      <c r="B113" s="140"/>
      <c r="C113" s="146"/>
      <c r="D113" s="147"/>
      <c r="E113" s="147"/>
      <c r="F113" s="148"/>
      <c r="G113" s="152">
        <v>906</v>
      </c>
      <c r="H113" s="153"/>
      <c r="I113" s="154" t="s">
        <v>351</v>
      </c>
      <c r="J113" s="155"/>
      <c r="K113" s="155"/>
      <c r="L113" s="155"/>
      <c r="M113" s="155"/>
      <c r="N113" s="156"/>
      <c r="O113" s="166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8"/>
      <c r="AC113" s="169" t="s">
        <v>260</v>
      </c>
      <c r="AD113" s="170"/>
      <c r="AE113" s="170"/>
      <c r="AF113" s="175"/>
      <c r="AG113" s="176"/>
      <c r="AH113" s="19" t="str">
        <f t="shared" si="4"/>
        <v/>
      </c>
      <c r="AI113" s="19">
        <f t="shared" si="5"/>
        <v>9006</v>
      </c>
      <c r="AJ113" s="19">
        <v>9</v>
      </c>
      <c r="AK113" s="19">
        <v>6</v>
      </c>
      <c r="AO113" s="78"/>
      <c r="AP113" s="139"/>
      <c r="AQ113" s="140"/>
      <c r="AR113" s="146"/>
      <c r="AS113" s="147"/>
      <c r="AT113" s="147"/>
      <c r="AU113" s="148"/>
      <c r="AV113" s="152">
        <v>906</v>
      </c>
      <c r="AW113" s="153"/>
      <c r="AX113" s="154" t="s">
        <v>351</v>
      </c>
      <c r="AY113" s="155"/>
      <c r="AZ113" s="155"/>
      <c r="BA113" s="155"/>
      <c r="BB113" s="155"/>
      <c r="BC113" s="156"/>
      <c r="BD113" s="166"/>
      <c r="BE113" s="167"/>
      <c r="BF113" s="167"/>
      <c r="BG113" s="167"/>
      <c r="BH113" s="167"/>
      <c r="BI113" s="167"/>
      <c r="BJ113" s="167"/>
      <c r="BK113" s="167"/>
      <c r="BL113" s="167"/>
      <c r="BM113" s="167"/>
      <c r="BN113" s="167"/>
      <c r="BO113" s="167"/>
      <c r="BP113" s="167"/>
      <c r="BQ113" s="168"/>
      <c r="BR113" s="169" t="s">
        <v>260</v>
      </c>
      <c r="BS113" s="170"/>
      <c r="BT113" s="170"/>
      <c r="BU113" s="398"/>
      <c r="BV113" s="399"/>
      <c r="BW113" s="79"/>
    </row>
    <row r="114" spans="1:75" ht="27.9" customHeight="1" x14ac:dyDescent="0.2">
      <c r="A114" s="139"/>
      <c r="B114" s="140"/>
      <c r="C114" s="146"/>
      <c r="D114" s="147"/>
      <c r="E114" s="147"/>
      <c r="F114" s="148"/>
      <c r="G114" s="152">
        <v>907</v>
      </c>
      <c r="H114" s="153"/>
      <c r="I114" s="154" t="s">
        <v>352</v>
      </c>
      <c r="J114" s="155"/>
      <c r="K114" s="155"/>
      <c r="L114" s="155"/>
      <c r="M114" s="155"/>
      <c r="N114" s="156"/>
      <c r="O114" s="166" t="s">
        <v>353</v>
      </c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8"/>
      <c r="AC114" s="169"/>
      <c r="AD114" s="170"/>
      <c r="AE114" s="170"/>
      <c r="AF114" s="175"/>
      <c r="AG114" s="176"/>
      <c r="AH114" s="19" t="str">
        <f t="shared" si="4"/>
        <v/>
      </c>
      <c r="AI114" s="19">
        <f t="shared" si="5"/>
        <v>9007</v>
      </c>
      <c r="AJ114" s="19">
        <v>9</v>
      </c>
      <c r="AK114" s="19">
        <v>7</v>
      </c>
      <c r="AO114" s="78"/>
      <c r="AP114" s="139"/>
      <c r="AQ114" s="140"/>
      <c r="AR114" s="146"/>
      <c r="AS114" s="147"/>
      <c r="AT114" s="147"/>
      <c r="AU114" s="148"/>
      <c r="AV114" s="152">
        <v>907</v>
      </c>
      <c r="AW114" s="153"/>
      <c r="AX114" s="154" t="s">
        <v>352</v>
      </c>
      <c r="AY114" s="155"/>
      <c r="AZ114" s="155"/>
      <c r="BA114" s="155"/>
      <c r="BB114" s="155"/>
      <c r="BC114" s="156"/>
      <c r="BD114" s="166" t="s">
        <v>353</v>
      </c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8"/>
      <c r="BR114" s="169"/>
      <c r="BS114" s="170"/>
      <c r="BT114" s="170"/>
      <c r="BU114" s="398"/>
      <c r="BV114" s="399"/>
      <c r="BW114" s="79"/>
    </row>
    <row r="115" spans="1:75" ht="27.9" customHeight="1" x14ac:dyDescent="0.2">
      <c r="A115" s="139"/>
      <c r="B115" s="140"/>
      <c r="C115" s="146"/>
      <c r="D115" s="147"/>
      <c r="E115" s="147"/>
      <c r="F115" s="148"/>
      <c r="G115" s="152">
        <v>908</v>
      </c>
      <c r="H115" s="153"/>
      <c r="I115" s="154" t="s">
        <v>354</v>
      </c>
      <c r="J115" s="155"/>
      <c r="K115" s="155"/>
      <c r="L115" s="155"/>
      <c r="M115" s="155"/>
      <c r="N115" s="156"/>
      <c r="O115" s="166" t="s">
        <v>355</v>
      </c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8"/>
      <c r="AC115" s="169"/>
      <c r="AD115" s="170"/>
      <c r="AE115" s="170"/>
      <c r="AF115" s="175"/>
      <c r="AG115" s="176"/>
      <c r="AH115" s="19" t="str">
        <f t="shared" si="4"/>
        <v/>
      </c>
      <c r="AI115" s="19">
        <f t="shared" si="5"/>
        <v>9008</v>
      </c>
      <c r="AJ115" s="19">
        <v>9</v>
      </c>
      <c r="AK115" s="19">
        <v>8</v>
      </c>
      <c r="AO115" s="78"/>
      <c r="AP115" s="139"/>
      <c r="AQ115" s="140"/>
      <c r="AR115" s="146"/>
      <c r="AS115" s="147"/>
      <c r="AT115" s="147"/>
      <c r="AU115" s="148"/>
      <c r="AV115" s="152">
        <v>908</v>
      </c>
      <c r="AW115" s="153"/>
      <c r="AX115" s="154" t="s">
        <v>354</v>
      </c>
      <c r="AY115" s="155"/>
      <c r="AZ115" s="155"/>
      <c r="BA115" s="155"/>
      <c r="BB115" s="155"/>
      <c r="BC115" s="156"/>
      <c r="BD115" s="166" t="s">
        <v>355</v>
      </c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8"/>
      <c r="BR115" s="169"/>
      <c r="BS115" s="170"/>
      <c r="BT115" s="170"/>
      <c r="BU115" s="398"/>
      <c r="BV115" s="399"/>
      <c r="BW115" s="79"/>
    </row>
    <row r="116" spans="1:75" ht="27.9" customHeight="1" x14ac:dyDescent="0.2">
      <c r="A116" s="139"/>
      <c r="B116" s="140"/>
      <c r="C116" s="146"/>
      <c r="D116" s="147"/>
      <c r="E116" s="147"/>
      <c r="F116" s="148"/>
      <c r="G116" s="152">
        <v>909</v>
      </c>
      <c r="H116" s="153"/>
      <c r="I116" s="154" t="s">
        <v>356</v>
      </c>
      <c r="J116" s="155"/>
      <c r="K116" s="155"/>
      <c r="L116" s="155"/>
      <c r="M116" s="155"/>
      <c r="N116" s="156"/>
      <c r="O116" s="166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8"/>
      <c r="AC116" s="169" t="s">
        <v>260</v>
      </c>
      <c r="AD116" s="170"/>
      <c r="AE116" s="170"/>
      <c r="AF116" s="175"/>
      <c r="AG116" s="176"/>
      <c r="AH116" s="19" t="str">
        <f t="shared" si="4"/>
        <v/>
      </c>
      <c r="AI116" s="19">
        <f t="shared" si="5"/>
        <v>9009</v>
      </c>
      <c r="AJ116" s="19">
        <v>9</v>
      </c>
      <c r="AK116" s="19">
        <v>9</v>
      </c>
      <c r="AO116" s="78"/>
      <c r="AP116" s="139"/>
      <c r="AQ116" s="140"/>
      <c r="AR116" s="146"/>
      <c r="AS116" s="147"/>
      <c r="AT116" s="147"/>
      <c r="AU116" s="148"/>
      <c r="AV116" s="152">
        <v>909</v>
      </c>
      <c r="AW116" s="153"/>
      <c r="AX116" s="154" t="s">
        <v>356</v>
      </c>
      <c r="AY116" s="155"/>
      <c r="AZ116" s="155"/>
      <c r="BA116" s="155"/>
      <c r="BB116" s="155"/>
      <c r="BC116" s="156"/>
      <c r="BD116" s="166"/>
      <c r="BE116" s="167"/>
      <c r="BF116" s="167"/>
      <c r="BG116" s="167"/>
      <c r="BH116" s="167"/>
      <c r="BI116" s="167"/>
      <c r="BJ116" s="167"/>
      <c r="BK116" s="167"/>
      <c r="BL116" s="167"/>
      <c r="BM116" s="167"/>
      <c r="BN116" s="167"/>
      <c r="BO116" s="167"/>
      <c r="BP116" s="167"/>
      <c r="BQ116" s="168"/>
      <c r="BR116" s="169" t="s">
        <v>260</v>
      </c>
      <c r="BS116" s="170"/>
      <c r="BT116" s="170"/>
      <c r="BU116" s="398"/>
      <c r="BV116" s="399"/>
      <c r="BW116" s="79"/>
    </row>
    <row r="117" spans="1:75" ht="27.9" customHeight="1" thickBot="1" x14ac:dyDescent="0.25">
      <c r="A117" s="141"/>
      <c r="B117" s="142"/>
      <c r="C117" s="149"/>
      <c r="D117" s="150"/>
      <c r="E117" s="150"/>
      <c r="F117" s="151"/>
      <c r="G117" s="152">
        <v>999</v>
      </c>
      <c r="H117" s="153"/>
      <c r="I117" s="154" t="s">
        <v>357</v>
      </c>
      <c r="J117" s="155"/>
      <c r="K117" s="155"/>
      <c r="L117" s="155"/>
      <c r="M117" s="155"/>
      <c r="N117" s="156"/>
      <c r="O117" s="166" t="s">
        <v>358</v>
      </c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8"/>
      <c r="AC117" s="169" t="s">
        <v>263</v>
      </c>
      <c r="AD117" s="170"/>
      <c r="AE117" s="170"/>
      <c r="AF117" s="183"/>
      <c r="AG117" s="184"/>
      <c r="AH117" s="19" t="str">
        <f t="shared" si="4"/>
        <v/>
      </c>
      <c r="AI117" s="19">
        <f t="shared" si="5"/>
        <v>9010</v>
      </c>
      <c r="AJ117" s="19">
        <v>9</v>
      </c>
      <c r="AK117" s="19">
        <v>10</v>
      </c>
      <c r="AO117" s="78"/>
      <c r="AP117" s="141"/>
      <c r="AQ117" s="142"/>
      <c r="AR117" s="149"/>
      <c r="AS117" s="150"/>
      <c r="AT117" s="150"/>
      <c r="AU117" s="151"/>
      <c r="AV117" s="152">
        <v>999</v>
      </c>
      <c r="AW117" s="153"/>
      <c r="AX117" s="154" t="s">
        <v>357</v>
      </c>
      <c r="AY117" s="155"/>
      <c r="AZ117" s="155"/>
      <c r="BA117" s="155"/>
      <c r="BB117" s="155"/>
      <c r="BC117" s="156"/>
      <c r="BD117" s="166" t="s">
        <v>358</v>
      </c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8"/>
      <c r="BR117" s="169" t="s">
        <v>263</v>
      </c>
      <c r="BS117" s="170"/>
      <c r="BT117" s="170"/>
      <c r="BU117" s="400"/>
      <c r="BV117" s="401"/>
      <c r="BW117" s="79"/>
    </row>
    <row r="118" spans="1:75" ht="24.9" customHeight="1" x14ac:dyDescent="0.2">
      <c r="AO118" s="78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79"/>
    </row>
    <row r="119" spans="1:75" ht="24.9" hidden="1" customHeight="1" x14ac:dyDescent="0.2">
      <c r="AO119" s="78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79"/>
    </row>
    <row r="120" spans="1:75" ht="15" hidden="1" customHeight="1" x14ac:dyDescent="0.2">
      <c r="A120" s="1" t="s">
        <v>33</v>
      </c>
      <c r="AO120" s="78"/>
      <c r="AP120" s="50" t="s">
        <v>33</v>
      </c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79"/>
    </row>
    <row r="121" spans="1:75" ht="15" hidden="1" customHeight="1" x14ac:dyDescent="0.2">
      <c r="A121" s="28"/>
      <c r="B121" s="62" t="s">
        <v>13</v>
      </c>
      <c r="C121" s="62"/>
      <c r="D121" s="62"/>
      <c r="E121" s="62"/>
      <c r="F121" s="62"/>
      <c r="G121" s="62"/>
      <c r="H121" s="62"/>
      <c r="I121" s="62"/>
      <c r="J121" s="61" t="s">
        <v>14</v>
      </c>
      <c r="K121" s="62"/>
      <c r="L121" s="62"/>
      <c r="M121" s="62"/>
      <c r="N121" s="62"/>
      <c r="O121" s="62"/>
      <c r="P121" s="62"/>
      <c r="Q121" s="62"/>
      <c r="R121" s="61" t="s">
        <v>15</v>
      </c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3"/>
      <c r="AO121" s="78"/>
      <c r="AP121" s="28"/>
      <c r="AQ121" s="24" t="s">
        <v>13</v>
      </c>
      <c r="AR121" s="24"/>
      <c r="AS121" s="24"/>
      <c r="AT121" s="24"/>
      <c r="AU121" s="24"/>
      <c r="AV121" s="24"/>
      <c r="AW121" s="24"/>
      <c r="AX121" s="24"/>
      <c r="AY121" s="23" t="s">
        <v>14</v>
      </c>
      <c r="AZ121" s="24"/>
      <c r="BA121" s="24"/>
      <c r="BB121" s="24"/>
      <c r="BC121" s="24"/>
      <c r="BD121" s="24"/>
      <c r="BE121" s="24"/>
      <c r="BF121" s="24"/>
      <c r="BG121" s="61" t="s">
        <v>15</v>
      </c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79"/>
    </row>
    <row r="122" spans="1:75" ht="15" hidden="1" customHeight="1" x14ac:dyDescent="0.2">
      <c r="A122" s="29"/>
      <c r="B122" s="56" t="s">
        <v>11</v>
      </c>
      <c r="C122" s="57"/>
      <c r="D122" s="56" t="s">
        <v>4</v>
      </c>
      <c r="E122" s="57"/>
      <c r="F122" s="57"/>
      <c r="G122" s="57"/>
      <c r="H122" s="57"/>
      <c r="I122" s="58"/>
      <c r="J122" s="56" t="s">
        <v>11</v>
      </c>
      <c r="K122" s="57"/>
      <c r="L122" s="65" t="s">
        <v>4</v>
      </c>
      <c r="M122" s="66"/>
      <c r="N122" s="66"/>
      <c r="O122" s="66"/>
      <c r="P122" s="66"/>
      <c r="Q122" s="67"/>
      <c r="R122" s="59" t="s">
        <v>220</v>
      </c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8"/>
      <c r="AO122" s="78"/>
      <c r="AP122" s="29"/>
      <c r="AQ122" s="25" t="s">
        <v>11</v>
      </c>
      <c r="AR122" s="26"/>
      <c r="AS122" s="25" t="s">
        <v>4</v>
      </c>
      <c r="AT122" s="26"/>
      <c r="AU122" s="26"/>
      <c r="AV122" s="26"/>
      <c r="AW122" s="26"/>
      <c r="AX122" s="27"/>
      <c r="AY122" s="25" t="s">
        <v>11</v>
      </c>
      <c r="AZ122" s="26"/>
      <c r="BA122" s="30" t="s">
        <v>4</v>
      </c>
      <c r="BB122" s="31"/>
      <c r="BC122" s="31"/>
      <c r="BD122" s="31"/>
      <c r="BE122" s="31"/>
      <c r="BF122" s="32"/>
      <c r="BG122" s="59" t="s">
        <v>220</v>
      </c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79"/>
    </row>
    <row r="123" spans="1:75" ht="15" hidden="1" customHeight="1" x14ac:dyDescent="0.2">
      <c r="A123" s="325" t="s">
        <v>19</v>
      </c>
      <c r="B123" s="327"/>
      <c r="C123" s="328"/>
      <c r="D123" s="157" t="str">
        <f>IF(ISERROR(LOOKUP(B123,$A$61:$B$119,$C$61:$C$119)),"",LOOKUP(B123,$A$61:$B$119,$C$61:$C$119))</f>
        <v/>
      </c>
      <c r="E123" s="158"/>
      <c r="F123" s="158"/>
      <c r="G123" s="158"/>
      <c r="H123" s="158"/>
      <c r="I123" s="159"/>
      <c r="J123" s="333"/>
      <c r="K123" s="334"/>
      <c r="L123" s="359" t="str">
        <f t="shared" ref="L123:L143" si="6">IF(J123="","",IF(ISERROR(LOOKUP(AH123,$AI$61:$AI$119,$H$61:$H$119)),"",LOOKUP(AH123,$AI$61:$AI$119,$J$61:$J$119)))</f>
        <v/>
      </c>
      <c r="M123" s="247"/>
      <c r="N123" s="247"/>
      <c r="O123" s="247"/>
      <c r="P123" s="247"/>
      <c r="Q123" s="248"/>
      <c r="R123" s="363"/>
      <c r="S123" s="364"/>
      <c r="T123" s="364"/>
      <c r="U123" s="364"/>
      <c r="V123" s="364"/>
      <c r="W123" s="364"/>
      <c r="X123" s="364"/>
      <c r="Y123" s="364"/>
      <c r="Z123" s="364"/>
      <c r="AA123" s="364"/>
      <c r="AB123" s="364"/>
      <c r="AC123" s="364"/>
      <c r="AD123" s="364"/>
      <c r="AE123" s="364"/>
      <c r="AF123" s="364"/>
      <c r="AG123" s="365"/>
      <c r="AH123" s="19" t="str">
        <f>IF(OR($B$123="",J123=""),"",$B$123*1000+J123)</f>
        <v/>
      </c>
      <c r="AI123" s="21">
        <v>1</v>
      </c>
      <c r="AJ123" s="19">
        <v>1</v>
      </c>
      <c r="AO123" s="78"/>
      <c r="AP123" s="325" t="s">
        <v>19</v>
      </c>
      <c r="AQ123" s="406">
        <v>1</v>
      </c>
      <c r="AR123" s="407"/>
      <c r="AS123" s="157" t="str">
        <f>IF(ISERROR(LOOKUP(AQ123,$A$61:$B$119,$C$61:$C$119)),"",LOOKUP(AQ123,$A$61:$B$119,$C$61:$C$119))</f>
        <v/>
      </c>
      <c r="AT123" s="158"/>
      <c r="AU123" s="158"/>
      <c r="AV123" s="158"/>
      <c r="AW123" s="158"/>
      <c r="AX123" s="159"/>
      <c r="AY123" s="402">
        <v>1</v>
      </c>
      <c r="AZ123" s="403"/>
      <c r="BA123" s="359" t="s">
        <v>5</v>
      </c>
      <c r="BB123" s="247"/>
      <c r="BC123" s="247"/>
      <c r="BD123" s="247"/>
      <c r="BE123" s="247"/>
      <c r="BF123" s="248"/>
      <c r="BG123" s="95" t="s">
        <v>234</v>
      </c>
      <c r="BH123" s="96"/>
      <c r="BI123" s="96"/>
      <c r="BJ123" s="96"/>
      <c r="BK123" s="96"/>
      <c r="BL123" s="96"/>
      <c r="BM123" s="96"/>
      <c r="BN123" s="96"/>
      <c r="BO123" s="96"/>
      <c r="BP123" s="96"/>
      <c r="BQ123" s="96"/>
      <c r="BR123" s="96"/>
      <c r="BS123" s="96"/>
      <c r="BT123" s="96"/>
      <c r="BU123" s="96"/>
      <c r="BV123" s="96"/>
      <c r="BW123" s="79"/>
    </row>
    <row r="124" spans="1:75" ht="15" hidden="1" customHeight="1" x14ac:dyDescent="0.2">
      <c r="A124" s="325"/>
      <c r="B124" s="329"/>
      <c r="C124" s="330"/>
      <c r="D124" s="160"/>
      <c r="E124" s="161"/>
      <c r="F124" s="161"/>
      <c r="G124" s="161"/>
      <c r="H124" s="161"/>
      <c r="I124" s="162"/>
      <c r="J124" s="333"/>
      <c r="K124" s="334"/>
      <c r="L124" s="359" t="str">
        <f t="shared" si="6"/>
        <v/>
      </c>
      <c r="M124" s="247"/>
      <c r="N124" s="247"/>
      <c r="O124" s="247"/>
      <c r="P124" s="247"/>
      <c r="Q124" s="248"/>
      <c r="R124" s="366"/>
      <c r="S124" s="367"/>
      <c r="T124" s="367"/>
      <c r="U124" s="367"/>
      <c r="V124" s="367"/>
      <c r="W124" s="367"/>
      <c r="X124" s="367"/>
      <c r="Y124" s="367"/>
      <c r="Z124" s="367"/>
      <c r="AA124" s="367"/>
      <c r="AB124" s="367"/>
      <c r="AC124" s="367"/>
      <c r="AD124" s="367"/>
      <c r="AE124" s="367"/>
      <c r="AF124" s="367"/>
      <c r="AG124" s="368"/>
      <c r="AH124" s="19" t="str">
        <f t="shared" ref="AH124:AH129" si="7">IF(OR($B$123="",J124=""),"",$B$123*1000+J124)</f>
        <v/>
      </c>
      <c r="AI124" s="19">
        <v>1</v>
      </c>
      <c r="AJ124" s="19">
        <v>2</v>
      </c>
      <c r="AO124" s="78"/>
      <c r="AP124" s="325"/>
      <c r="AQ124" s="408"/>
      <c r="AR124" s="409"/>
      <c r="AS124" s="160"/>
      <c r="AT124" s="161"/>
      <c r="AU124" s="161"/>
      <c r="AV124" s="161"/>
      <c r="AW124" s="161"/>
      <c r="AX124" s="162"/>
      <c r="AY124" s="402">
        <v>2</v>
      </c>
      <c r="AZ124" s="403"/>
      <c r="BA124" s="359" t="s">
        <v>6</v>
      </c>
      <c r="BB124" s="247"/>
      <c r="BC124" s="247"/>
      <c r="BD124" s="247"/>
      <c r="BE124" s="247"/>
      <c r="BF124" s="248"/>
      <c r="BG124" s="97"/>
      <c r="BH124" s="98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79"/>
    </row>
    <row r="125" spans="1:75" ht="15" hidden="1" customHeight="1" x14ac:dyDescent="0.2">
      <c r="A125" s="325"/>
      <c r="B125" s="329"/>
      <c r="C125" s="330"/>
      <c r="D125" s="160"/>
      <c r="E125" s="161"/>
      <c r="F125" s="161"/>
      <c r="G125" s="161"/>
      <c r="H125" s="161"/>
      <c r="I125" s="162"/>
      <c r="J125" s="333"/>
      <c r="K125" s="334"/>
      <c r="L125" s="359" t="str">
        <f t="shared" si="6"/>
        <v/>
      </c>
      <c r="M125" s="247"/>
      <c r="N125" s="247"/>
      <c r="O125" s="247"/>
      <c r="P125" s="247"/>
      <c r="Q125" s="248"/>
      <c r="R125" s="366"/>
      <c r="S125" s="367"/>
      <c r="T125" s="367"/>
      <c r="U125" s="367"/>
      <c r="V125" s="367"/>
      <c r="W125" s="367"/>
      <c r="X125" s="367"/>
      <c r="Y125" s="367"/>
      <c r="Z125" s="367"/>
      <c r="AA125" s="367"/>
      <c r="AB125" s="367"/>
      <c r="AC125" s="367"/>
      <c r="AD125" s="367"/>
      <c r="AE125" s="367"/>
      <c r="AF125" s="367"/>
      <c r="AG125" s="368"/>
      <c r="AH125" s="19" t="str">
        <f t="shared" si="7"/>
        <v/>
      </c>
      <c r="AI125" s="19">
        <v>1</v>
      </c>
      <c r="AJ125" s="19">
        <v>3</v>
      </c>
      <c r="AO125" s="78"/>
      <c r="AP125" s="325"/>
      <c r="AQ125" s="408"/>
      <c r="AR125" s="409"/>
      <c r="AS125" s="160"/>
      <c r="AT125" s="161"/>
      <c r="AU125" s="161"/>
      <c r="AV125" s="161"/>
      <c r="AW125" s="161"/>
      <c r="AX125" s="162"/>
      <c r="AY125" s="402"/>
      <c r="AZ125" s="403"/>
      <c r="BA125" s="359"/>
      <c r="BB125" s="247"/>
      <c r="BC125" s="247"/>
      <c r="BD125" s="247"/>
      <c r="BE125" s="247"/>
      <c r="BF125" s="248"/>
      <c r="BG125" s="97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79"/>
    </row>
    <row r="126" spans="1:75" ht="15" hidden="1" customHeight="1" x14ac:dyDescent="0.2">
      <c r="A126" s="325"/>
      <c r="B126" s="329"/>
      <c r="C126" s="330"/>
      <c r="D126" s="160"/>
      <c r="E126" s="161"/>
      <c r="F126" s="161"/>
      <c r="G126" s="161"/>
      <c r="H126" s="161"/>
      <c r="I126" s="162"/>
      <c r="J126" s="333"/>
      <c r="K126" s="334"/>
      <c r="L126" s="359" t="str">
        <f t="shared" si="6"/>
        <v/>
      </c>
      <c r="M126" s="247"/>
      <c r="N126" s="247"/>
      <c r="O126" s="247"/>
      <c r="P126" s="247"/>
      <c r="Q126" s="248"/>
      <c r="R126" s="366"/>
      <c r="S126" s="367"/>
      <c r="T126" s="367"/>
      <c r="U126" s="367"/>
      <c r="V126" s="367"/>
      <c r="W126" s="367"/>
      <c r="X126" s="367"/>
      <c r="Y126" s="367"/>
      <c r="Z126" s="367"/>
      <c r="AA126" s="367"/>
      <c r="AB126" s="367"/>
      <c r="AC126" s="367"/>
      <c r="AD126" s="367"/>
      <c r="AE126" s="367"/>
      <c r="AF126" s="367"/>
      <c r="AG126" s="368"/>
      <c r="AH126" s="19" t="str">
        <f t="shared" si="7"/>
        <v/>
      </c>
      <c r="AI126" s="19">
        <v>1</v>
      </c>
      <c r="AJ126" s="19">
        <v>4</v>
      </c>
      <c r="AO126" s="78"/>
      <c r="AP126" s="325"/>
      <c r="AQ126" s="408"/>
      <c r="AR126" s="409"/>
      <c r="AS126" s="160"/>
      <c r="AT126" s="161"/>
      <c r="AU126" s="161"/>
      <c r="AV126" s="161"/>
      <c r="AW126" s="161"/>
      <c r="AX126" s="162"/>
      <c r="AY126" s="402"/>
      <c r="AZ126" s="403"/>
      <c r="BA126" s="359" t="str">
        <f>IF(AY126="","",IF(ISERROR(LOOKUP(BW126,$AI$61:$AI$119,$H$61:$H$119)),"",LOOKUP(BW126,$AI$61:$AI$119,$J$61:$J$119)))</f>
        <v/>
      </c>
      <c r="BB126" s="247"/>
      <c r="BC126" s="247"/>
      <c r="BD126" s="247"/>
      <c r="BE126" s="247"/>
      <c r="BF126" s="248"/>
      <c r="BG126" s="97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79"/>
    </row>
    <row r="127" spans="1:75" ht="15" hidden="1" customHeight="1" x14ac:dyDescent="0.2">
      <c r="A127" s="325"/>
      <c r="B127" s="329"/>
      <c r="C127" s="330"/>
      <c r="D127" s="160"/>
      <c r="E127" s="161"/>
      <c r="F127" s="161"/>
      <c r="G127" s="161"/>
      <c r="H127" s="161"/>
      <c r="I127" s="162"/>
      <c r="J127" s="333"/>
      <c r="K127" s="334"/>
      <c r="L127" s="359" t="str">
        <f t="shared" si="6"/>
        <v/>
      </c>
      <c r="M127" s="247"/>
      <c r="N127" s="247"/>
      <c r="O127" s="247"/>
      <c r="P127" s="247"/>
      <c r="Q127" s="248"/>
      <c r="R127" s="366"/>
      <c r="S127" s="367"/>
      <c r="T127" s="367"/>
      <c r="U127" s="367"/>
      <c r="V127" s="367"/>
      <c r="W127" s="367"/>
      <c r="X127" s="367"/>
      <c r="Y127" s="367"/>
      <c r="Z127" s="367"/>
      <c r="AA127" s="367"/>
      <c r="AB127" s="367"/>
      <c r="AC127" s="367"/>
      <c r="AD127" s="367"/>
      <c r="AE127" s="367"/>
      <c r="AF127" s="367"/>
      <c r="AG127" s="368"/>
      <c r="AH127" s="19" t="str">
        <f t="shared" si="7"/>
        <v/>
      </c>
      <c r="AI127" s="19">
        <v>1</v>
      </c>
      <c r="AJ127" s="19">
        <v>5</v>
      </c>
      <c r="AO127" s="78"/>
      <c r="AP127" s="325"/>
      <c r="AQ127" s="408"/>
      <c r="AR127" s="409"/>
      <c r="AS127" s="160"/>
      <c r="AT127" s="161"/>
      <c r="AU127" s="161"/>
      <c r="AV127" s="161"/>
      <c r="AW127" s="161"/>
      <c r="AX127" s="162"/>
      <c r="AY127" s="402"/>
      <c r="AZ127" s="403"/>
      <c r="BA127" s="359" t="str">
        <f>IF(AY127="","",IF(ISERROR(LOOKUP(BW127,$AI$61:$AI$119,$H$61:$H$119)),"",LOOKUP(BW127,$AI$61:$AI$119,$J$61:$J$119)))</f>
        <v/>
      </c>
      <c r="BB127" s="247"/>
      <c r="BC127" s="247"/>
      <c r="BD127" s="247"/>
      <c r="BE127" s="247"/>
      <c r="BF127" s="248"/>
      <c r="BG127" s="97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8"/>
      <c r="BV127" s="98"/>
      <c r="BW127" s="79"/>
    </row>
    <row r="128" spans="1:75" ht="15" hidden="1" customHeight="1" x14ac:dyDescent="0.2">
      <c r="A128" s="325"/>
      <c r="B128" s="329"/>
      <c r="C128" s="330"/>
      <c r="D128" s="160"/>
      <c r="E128" s="161"/>
      <c r="F128" s="161"/>
      <c r="G128" s="161"/>
      <c r="H128" s="161"/>
      <c r="I128" s="162"/>
      <c r="J128" s="333"/>
      <c r="K128" s="334"/>
      <c r="L128" s="359" t="str">
        <f t="shared" si="6"/>
        <v/>
      </c>
      <c r="M128" s="247"/>
      <c r="N128" s="247"/>
      <c r="O128" s="247"/>
      <c r="P128" s="247"/>
      <c r="Q128" s="248"/>
      <c r="R128" s="366"/>
      <c r="S128" s="367"/>
      <c r="T128" s="367"/>
      <c r="U128" s="367"/>
      <c r="V128" s="367"/>
      <c r="W128" s="367"/>
      <c r="X128" s="367"/>
      <c r="Y128" s="367"/>
      <c r="Z128" s="367"/>
      <c r="AA128" s="367"/>
      <c r="AB128" s="367"/>
      <c r="AC128" s="367"/>
      <c r="AD128" s="367"/>
      <c r="AE128" s="367"/>
      <c r="AF128" s="367"/>
      <c r="AG128" s="368"/>
      <c r="AH128" s="19" t="str">
        <f t="shared" si="7"/>
        <v/>
      </c>
      <c r="AI128" s="19">
        <v>1</v>
      </c>
      <c r="AJ128" s="19">
        <v>6</v>
      </c>
      <c r="AO128" s="78"/>
      <c r="AP128" s="325"/>
      <c r="AQ128" s="408"/>
      <c r="AR128" s="409"/>
      <c r="AS128" s="160"/>
      <c r="AT128" s="161"/>
      <c r="AU128" s="161"/>
      <c r="AV128" s="161"/>
      <c r="AW128" s="161"/>
      <c r="AX128" s="162"/>
      <c r="AY128" s="402"/>
      <c r="AZ128" s="403"/>
      <c r="BA128" s="359" t="str">
        <f>IF(AY128="","",IF(ISERROR(LOOKUP(BW128,$AI$61:$AI$119,$H$61:$H$119)),"",LOOKUP(BW128,$AI$61:$AI$119,$J$61:$J$119)))</f>
        <v/>
      </c>
      <c r="BB128" s="247"/>
      <c r="BC128" s="247"/>
      <c r="BD128" s="247"/>
      <c r="BE128" s="247"/>
      <c r="BF128" s="248"/>
      <c r="BG128" s="97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79"/>
    </row>
    <row r="129" spans="1:75" ht="15" hidden="1" customHeight="1" x14ac:dyDescent="0.2">
      <c r="A129" s="326"/>
      <c r="B129" s="331"/>
      <c r="C129" s="332"/>
      <c r="D129" s="163"/>
      <c r="E129" s="164"/>
      <c r="F129" s="164"/>
      <c r="G129" s="164"/>
      <c r="H129" s="164"/>
      <c r="I129" s="165"/>
      <c r="J129" s="333"/>
      <c r="K129" s="334"/>
      <c r="L129" s="359" t="str">
        <f t="shared" si="6"/>
        <v/>
      </c>
      <c r="M129" s="247"/>
      <c r="N129" s="247"/>
      <c r="O129" s="247"/>
      <c r="P129" s="247"/>
      <c r="Q129" s="248"/>
      <c r="R129" s="369"/>
      <c r="S129" s="370"/>
      <c r="T129" s="370"/>
      <c r="U129" s="370"/>
      <c r="V129" s="370"/>
      <c r="W129" s="370"/>
      <c r="X129" s="370"/>
      <c r="Y129" s="370"/>
      <c r="Z129" s="370"/>
      <c r="AA129" s="370"/>
      <c r="AB129" s="370"/>
      <c r="AC129" s="370"/>
      <c r="AD129" s="370"/>
      <c r="AE129" s="370"/>
      <c r="AF129" s="370"/>
      <c r="AG129" s="371"/>
      <c r="AH129" s="19" t="str">
        <f t="shared" si="7"/>
        <v/>
      </c>
      <c r="AI129" s="19">
        <v>1</v>
      </c>
      <c r="AJ129" s="19">
        <v>7</v>
      </c>
      <c r="AO129" s="78"/>
      <c r="AP129" s="326"/>
      <c r="AQ129" s="410"/>
      <c r="AR129" s="411"/>
      <c r="AS129" s="163"/>
      <c r="AT129" s="164"/>
      <c r="AU129" s="164"/>
      <c r="AV129" s="164"/>
      <c r="AW129" s="164"/>
      <c r="AX129" s="165"/>
      <c r="AY129" s="402"/>
      <c r="AZ129" s="403"/>
      <c r="BA129" s="359" t="str">
        <f>IF(AY129="","",IF(ISERROR(LOOKUP(BW129,$AI$61:$AI$119,$H$61:$H$119)),"",LOOKUP(BW129,$AI$61:$AI$119,$J$61:$J$119)))</f>
        <v/>
      </c>
      <c r="BB129" s="247"/>
      <c r="BC129" s="247"/>
      <c r="BD129" s="247"/>
      <c r="BE129" s="247"/>
      <c r="BF129" s="248"/>
      <c r="BG129" s="99"/>
      <c r="BH129" s="100"/>
      <c r="BI129" s="100"/>
      <c r="BJ129" s="100"/>
      <c r="BK129" s="100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79"/>
    </row>
    <row r="130" spans="1:75" ht="15" hidden="1" customHeight="1" x14ac:dyDescent="0.2">
      <c r="A130" s="324" t="s">
        <v>20</v>
      </c>
      <c r="B130" s="327"/>
      <c r="C130" s="328"/>
      <c r="D130" s="157" t="str">
        <f>IF(ISERROR(LOOKUP(B130,$A$61:$B$119,$C$61:$C$119)),"",LOOKUP(B130,$A$61:$B$119,$C$61:$C$119))</f>
        <v/>
      </c>
      <c r="E130" s="158"/>
      <c r="F130" s="158"/>
      <c r="G130" s="158"/>
      <c r="H130" s="158"/>
      <c r="I130" s="159"/>
      <c r="J130" s="333"/>
      <c r="K130" s="334"/>
      <c r="L130" s="359" t="str">
        <f t="shared" si="6"/>
        <v/>
      </c>
      <c r="M130" s="247"/>
      <c r="N130" s="247"/>
      <c r="O130" s="247"/>
      <c r="P130" s="247"/>
      <c r="Q130" s="248"/>
      <c r="R130" s="363"/>
      <c r="S130" s="364"/>
      <c r="T130" s="364"/>
      <c r="U130" s="364"/>
      <c r="V130" s="364"/>
      <c r="W130" s="364"/>
      <c r="X130" s="364"/>
      <c r="Y130" s="364"/>
      <c r="Z130" s="364"/>
      <c r="AA130" s="364"/>
      <c r="AB130" s="364"/>
      <c r="AC130" s="364"/>
      <c r="AD130" s="364"/>
      <c r="AE130" s="364"/>
      <c r="AF130" s="364"/>
      <c r="AG130" s="365"/>
      <c r="AH130" s="19" t="str">
        <f>IF(OR($B$130="",J130=""),"",$B$130*1000+J130)</f>
        <v/>
      </c>
      <c r="AI130" s="19">
        <v>2</v>
      </c>
      <c r="AJ130" s="19">
        <v>1</v>
      </c>
      <c r="AO130" s="78"/>
      <c r="AP130" s="324" t="s">
        <v>20</v>
      </c>
      <c r="AQ130" s="406">
        <v>2</v>
      </c>
      <c r="AR130" s="407"/>
      <c r="AS130" s="157" t="str">
        <f>IF(ISERROR(LOOKUP(AQ130,$A$61:$B$119,$C$61:$C$119)),"",LOOKUP(AQ130,$A$61:$B$119,$C$61:$C$119))</f>
        <v/>
      </c>
      <c r="AT130" s="158"/>
      <c r="AU130" s="158"/>
      <c r="AV130" s="158"/>
      <c r="AW130" s="158"/>
      <c r="AX130" s="159"/>
      <c r="AY130" s="402">
        <v>1</v>
      </c>
      <c r="AZ130" s="403"/>
      <c r="BA130" s="359" t="s">
        <v>7</v>
      </c>
      <c r="BB130" s="247"/>
      <c r="BC130" s="247"/>
      <c r="BD130" s="247"/>
      <c r="BE130" s="247"/>
      <c r="BF130" s="248"/>
      <c r="BG130" s="95" t="s">
        <v>235</v>
      </c>
      <c r="BH130" s="96"/>
      <c r="BI130" s="96"/>
      <c r="BJ130" s="96"/>
      <c r="BK130" s="96"/>
      <c r="BL130" s="96"/>
      <c r="BM130" s="96"/>
      <c r="BN130" s="96"/>
      <c r="BO130" s="96"/>
      <c r="BP130" s="96"/>
      <c r="BQ130" s="96"/>
      <c r="BR130" s="96"/>
      <c r="BS130" s="96"/>
      <c r="BT130" s="96"/>
      <c r="BU130" s="96"/>
      <c r="BV130" s="96"/>
      <c r="BW130" s="79"/>
    </row>
    <row r="131" spans="1:75" ht="15" hidden="1" customHeight="1" x14ac:dyDescent="0.2">
      <c r="A131" s="325"/>
      <c r="B131" s="329"/>
      <c r="C131" s="330"/>
      <c r="D131" s="160"/>
      <c r="E131" s="161"/>
      <c r="F131" s="161"/>
      <c r="G131" s="161"/>
      <c r="H131" s="161"/>
      <c r="I131" s="162"/>
      <c r="J131" s="333"/>
      <c r="K131" s="334"/>
      <c r="L131" s="359" t="str">
        <f t="shared" si="6"/>
        <v/>
      </c>
      <c r="M131" s="247"/>
      <c r="N131" s="247"/>
      <c r="O131" s="247"/>
      <c r="P131" s="247"/>
      <c r="Q131" s="248"/>
      <c r="R131" s="366"/>
      <c r="S131" s="367"/>
      <c r="T131" s="367"/>
      <c r="U131" s="367"/>
      <c r="V131" s="367"/>
      <c r="W131" s="367"/>
      <c r="X131" s="367"/>
      <c r="Y131" s="367"/>
      <c r="Z131" s="367"/>
      <c r="AA131" s="367"/>
      <c r="AB131" s="367"/>
      <c r="AC131" s="367"/>
      <c r="AD131" s="367"/>
      <c r="AE131" s="367"/>
      <c r="AF131" s="367"/>
      <c r="AG131" s="368"/>
      <c r="AH131" s="19" t="str">
        <f t="shared" ref="AH131:AH136" si="8">IF(OR($B$130="",J131=""),"",$B$130*1000+J131)</f>
        <v/>
      </c>
      <c r="AI131" s="19">
        <v>2</v>
      </c>
      <c r="AJ131" s="19">
        <v>2</v>
      </c>
      <c r="AO131" s="78"/>
      <c r="AP131" s="325"/>
      <c r="AQ131" s="408"/>
      <c r="AR131" s="409"/>
      <c r="AS131" s="160"/>
      <c r="AT131" s="161"/>
      <c r="AU131" s="161"/>
      <c r="AV131" s="161"/>
      <c r="AW131" s="161"/>
      <c r="AX131" s="162"/>
      <c r="AY131" s="402">
        <v>2</v>
      </c>
      <c r="AZ131" s="403"/>
      <c r="BA131" s="359" t="s">
        <v>8</v>
      </c>
      <c r="BB131" s="247"/>
      <c r="BC131" s="247"/>
      <c r="BD131" s="247"/>
      <c r="BE131" s="247"/>
      <c r="BF131" s="248"/>
      <c r="BG131" s="97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79"/>
    </row>
    <row r="132" spans="1:75" ht="15" hidden="1" customHeight="1" x14ac:dyDescent="0.2">
      <c r="A132" s="325"/>
      <c r="B132" s="329"/>
      <c r="C132" s="330"/>
      <c r="D132" s="160"/>
      <c r="E132" s="161"/>
      <c r="F132" s="161"/>
      <c r="G132" s="161"/>
      <c r="H132" s="161"/>
      <c r="I132" s="162"/>
      <c r="J132" s="333"/>
      <c r="K132" s="334"/>
      <c r="L132" s="359" t="str">
        <f t="shared" si="6"/>
        <v/>
      </c>
      <c r="M132" s="247"/>
      <c r="N132" s="247"/>
      <c r="O132" s="247"/>
      <c r="P132" s="247"/>
      <c r="Q132" s="248"/>
      <c r="R132" s="366"/>
      <c r="S132" s="367"/>
      <c r="T132" s="367"/>
      <c r="U132" s="367"/>
      <c r="V132" s="367"/>
      <c r="W132" s="367"/>
      <c r="X132" s="367"/>
      <c r="Y132" s="367"/>
      <c r="Z132" s="367"/>
      <c r="AA132" s="367"/>
      <c r="AB132" s="367"/>
      <c r="AC132" s="367"/>
      <c r="AD132" s="367"/>
      <c r="AE132" s="367"/>
      <c r="AF132" s="367"/>
      <c r="AG132" s="368"/>
      <c r="AH132" s="19" t="str">
        <f t="shared" si="8"/>
        <v/>
      </c>
      <c r="AI132" s="19">
        <v>2</v>
      </c>
      <c r="AJ132" s="19">
        <v>3</v>
      </c>
      <c r="AO132" s="78"/>
      <c r="AP132" s="325"/>
      <c r="AQ132" s="408"/>
      <c r="AR132" s="409"/>
      <c r="AS132" s="160"/>
      <c r="AT132" s="161"/>
      <c r="AU132" s="161"/>
      <c r="AV132" s="161"/>
      <c r="AW132" s="161"/>
      <c r="AX132" s="162"/>
      <c r="AY132" s="402"/>
      <c r="AZ132" s="403"/>
      <c r="BA132" s="359" t="str">
        <f>IF(AY132="","",IF(ISERROR(LOOKUP(BW132,$AI$61:$AI$119,$H$61:$H$119)),"",LOOKUP(BW132,$AI$61:$AI$119,$J$61:$J$119)))</f>
        <v/>
      </c>
      <c r="BB132" s="247"/>
      <c r="BC132" s="247"/>
      <c r="BD132" s="247"/>
      <c r="BE132" s="247"/>
      <c r="BF132" s="248"/>
      <c r="BG132" s="97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8"/>
      <c r="BV132" s="98"/>
      <c r="BW132" s="79"/>
    </row>
    <row r="133" spans="1:75" ht="15" hidden="1" customHeight="1" x14ac:dyDescent="0.2">
      <c r="A133" s="325"/>
      <c r="B133" s="329"/>
      <c r="C133" s="330"/>
      <c r="D133" s="160"/>
      <c r="E133" s="161"/>
      <c r="F133" s="161"/>
      <c r="G133" s="161"/>
      <c r="H133" s="161"/>
      <c r="I133" s="162"/>
      <c r="J133" s="333"/>
      <c r="K133" s="334"/>
      <c r="L133" s="359" t="str">
        <f t="shared" si="6"/>
        <v/>
      </c>
      <c r="M133" s="247"/>
      <c r="N133" s="247"/>
      <c r="O133" s="247"/>
      <c r="P133" s="247"/>
      <c r="Q133" s="248"/>
      <c r="R133" s="366"/>
      <c r="S133" s="367"/>
      <c r="T133" s="367"/>
      <c r="U133" s="367"/>
      <c r="V133" s="367"/>
      <c r="W133" s="367"/>
      <c r="X133" s="367"/>
      <c r="Y133" s="367"/>
      <c r="Z133" s="367"/>
      <c r="AA133" s="367"/>
      <c r="AB133" s="367"/>
      <c r="AC133" s="367"/>
      <c r="AD133" s="367"/>
      <c r="AE133" s="367"/>
      <c r="AF133" s="367"/>
      <c r="AG133" s="368"/>
      <c r="AH133" s="19" t="str">
        <f t="shared" si="8"/>
        <v/>
      </c>
      <c r="AI133" s="19">
        <v>2</v>
      </c>
      <c r="AJ133" s="19">
        <v>4</v>
      </c>
      <c r="AO133" s="78"/>
      <c r="AP133" s="325"/>
      <c r="AQ133" s="408"/>
      <c r="AR133" s="409"/>
      <c r="AS133" s="160"/>
      <c r="AT133" s="161"/>
      <c r="AU133" s="161"/>
      <c r="AV133" s="161"/>
      <c r="AW133" s="161"/>
      <c r="AX133" s="162"/>
      <c r="AY133" s="402"/>
      <c r="AZ133" s="403"/>
      <c r="BA133" s="359" t="str">
        <f>IF(AY133="","",IF(ISERROR(LOOKUP(BW133,$AI$61:$AI$119,$H$61:$H$119)),"",LOOKUP(BW133,$AI$61:$AI$119,$J$61:$J$119)))</f>
        <v/>
      </c>
      <c r="BB133" s="247"/>
      <c r="BC133" s="247"/>
      <c r="BD133" s="247"/>
      <c r="BE133" s="247"/>
      <c r="BF133" s="248"/>
      <c r="BG133" s="97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8"/>
      <c r="BV133" s="98"/>
      <c r="BW133" s="79"/>
    </row>
    <row r="134" spans="1:75" ht="15" hidden="1" customHeight="1" x14ac:dyDescent="0.2">
      <c r="A134" s="325"/>
      <c r="B134" s="329"/>
      <c r="C134" s="330"/>
      <c r="D134" s="160"/>
      <c r="E134" s="161"/>
      <c r="F134" s="161"/>
      <c r="G134" s="161"/>
      <c r="H134" s="161"/>
      <c r="I134" s="162"/>
      <c r="J134" s="333"/>
      <c r="K134" s="334"/>
      <c r="L134" s="359" t="str">
        <f t="shared" si="6"/>
        <v/>
      </c>
      <c r="M134" s="247"/>
      <c r="N134" s="247"/>
      <c r="O134" s="247"/>
      <c r="P134" s="247"/>
      <c r="Q134" s="248"/>
      <c r="R134" s="366"/>
      <c r="S134" s="367"/>
      <c r="T134" s="367"/>
      <c r="U134" s="367"/>
      <c r="V134" s="367"/>
      <c r="W134" s="367"/>
      <c r="X134" s="367"/>
      <c r="Y134" s="367"/>
      <c r="Z134" s="367"/>
      <c r="AA134" s="367"/>
      <c r="AB134" s="367"/>
      <c r="AC134" s="367"/>
      <c r="AD134" s="367"/>
      <c r="AE134" s="367"/>
      <c r="AF134" s="367"/>
      <c r="AG134" s="368"/>
      <c r="AH134" s="19" t="str">
        <f t="shared" si="8"/>
        <v/>
      </c>
      <c r="AI134" s="19">
        <v>2</v>
      </c>
      <c r="AJ134" s="19">
        <v>5</v>
      </c>
      <c r="AO134" s="78"/>
      <c r="AP134" s="325"/>
      <c r="AQ134" s="408"/>
      <c r="AR134" s="409"/>
      <c r="AS134" s="160"/>
      <c r="AT134" s="161"/>
      <c r="AU134" s="161"/>
      <c r="AV134" s="161"/>
      <c r="AW134" s="161"/>
      <c r="AX134" s="162"/>
      <c r="AY134" s="402"/>
      <c r="AZ134" s="403"/>
      <c r="BA134" s="359" t="str">
        <f>IF(AY134="","",IF(ISERROR(LOOKUP(BW134,$AI$61:$AI$119,$H$61:$H$119)),"",LOOKUP(BW134,$AI$61:$AI$119,$J$61:$J$119)))</f>
        <v/>
      </c>
      <c r="BB134" s="247"/>
      <c r="BC134" s="247"/>
      <c r="BD134" s="247"/>
      <c r="BE134" s="247"/>
      <c r="BF134" s="248"/>
      <c r="BG134" s="97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8"/>
      <c r="BV134" s="98"/>
      <c r="BW134" s="79"/>
    </row>
    <row r="135" spans="1:75" ht="15" hidden="1" customHeight="1" x14ac:dyDescent="0.2">
      <c r="A135" s="325"/>
      <c r="B135" s="329"/>
      <c r="C135" s="330"/>
      <c r="D135" s="160"/>
      <c r="E135" s="161"/>
      <c r="F135" s="161"/>
      <c r="G135" s="161"/>
      <c r="H135" s="161"/>
      <c r="I135" s="162"/>
      <c r="J135" s="333"/>
      <c r="K135" s="334"/>
      <c r="L135" s="359" t="str">
        <f t="shared" si="6"/>
        <v/>
      </c>
      <c r="M135" s="247"/>
      <c r="N135" s="247"/>
      <c r="O135" s="247"/>
      <c r="P135" s="247"/>
      <c r="Q135" s="248"/>
      <c r="R135" s="366"/>
      <c r="S135" s="367"/>
      <c r="T135" s="367"/>
      <c r="U135" s="367"/>
      <c r="V135" s="367"/>
      <c r="W135" s="367"/>
      <c r="X135" s="367"/>
      <c r="Y135" s="367"/>
      <c r="Z135" s="367"/>
      <c r="AA135" s="367"/>
      <c r="AB135" s="367"/>
      <c r="AC135" s="367"/>
      <c r="AD135" s="367"/>
      <c r="AE135" s="367"/>
      <c r="AF135" s="367"/>
      <c r="AG135" s="368"/>
      <c r="AH135" s="19" t="str">
        <f t="shared" si="8"/>
        <v/>
      </c>
      <c r="AI135" s="19">
        <v>2</v>
      </c>
      <c r="AJ135" s="19">
        <v>6</v>
      </c>
      <c r="AO135" s="78"/>
      <c r="AP135" s="325"/>
      <c r="AQ135" s="408"/>
      <c r="AR135" s="409"/>
      <c r="AS135" s="160"/>
      <c r="AT135" s="161"/>
      <c r="AU135" s="161"/>
      <c r="AV135" s="161"/>
      <c r="AW135" s="161"/>
      <c r="AX135" s="162"/>
      <c r="AY135" s="402"/>
      <c r="AZ135" s="403"/>
      <c r="BA135" s="359" t="str">
        <f>IF(AY135="","",IF(ISERROR(LOOKUP(BW135,$AI$61:$AI$119,$H$61:$H$119)),"",LOOKUP(BW135,$AI$61:$AI$119,$J$61:$J$119)))</f>
        <v/>
      </c>
      <c r="BB135" s="247"/>
      <c r="BC135" s="247"/>
      <c r="BD135" s="247"/>
      <c r="BE135" s="247"/>
      <c r="BF135" s="248"/>
      <c r="BG135" s="97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8"/>
      <c r="BV135" s="98"/>
      <c r="BW135" s="79"/>
    </row>
    <row r="136" spans="1:75" ht="15" hidden="1" customHeight="1" x14ac:dyDescent="0.2">
      <c r="A136" s="326"/>
      <c r="B136" s="331"/>
      <c r="C136" s="332"/>
      <c r="D136" s="163"/>
      <c r="E136" s="164"/>
      <c r="F136" s="164"/>
      <c r="G136" s="164"/>
      <c r="H136" s="164"/>
      <c r="I136" s="165"/>
      <c r="J136" s="333"/>
      <c r="K136" s="334"/>
      <c r="L136" s="359" t="str">
        <f t="shared" si="6"/>
        <v/>
      </c>
      <c r="M136" s="247"/>
      <c r="N136" s="247"/>
      <c r="O136" s="247"/>
      <c r="P136" s="247"/>
      <c r="Q136" s="248"/>
      <c r="R136" s="369"/>
      <c r="S136" s="370"/>
      <c r="T136" s="370"/>
      <c r="U136" s="370"/>
      <c r="V136" s="370"/>
      <c r="W136" s="370"/>
      <c r="X136" s="370"/>
      <c r="Y136" s="370"/>
      <c r="Z136" s="370"/>
      <c r="AA136" s="370"/>
      <c r="AB136" s="370"/>
      <c r="AC136" s="370"/>
      <c r="AD136" s="370"/>
      <c r="AE136" s="370"/>
      <c r="AF136" s="370"/>
      <c r="AG136" s="371"/>
      <c r="AH136" s="19" t="str">
        <f t="shared" si="8"/>
        <v/>
      </c>
      <c r="AI136" s="19">
        <v>2</v>
      </c>
      <c r="AJ136" s="19">
        <v>7</v>
      </c>
      <c r="AO136" s="78"/>
      <c r="AP136" s="326"/>
      <c r="AQ136" s="410"/>
      <c r="AR136" s="411"/>
      <c r="AS136" s="163"/>
      <c r="AT136" s="164"/>
      <c r="AU136" s="164"/>
      <c r="AV136" s="164"/>
      <c r="AW136" s="164"/>
      <c r="AX136" s="165"/>
      <c r="AY136" s="402"/>
      <c r="AZ136" s="403"/>
      <c r="BA136" s="359" t="str">
        <f>IF(AY136="","",IF(ISERROR(LOOKUP(BW136,$AI$61:$AI$119,$H$61:$H$119)),"",LOOKUP(BW136,$AI$61:$AI$119,$J$61:$J$119)))</f>
        <v/>
      </c>
      <c r="BB136" s="247"/>
      <c r="BC136" s="247"/>
      <c r="BD136" s="247"/>
      <c r="BE136" s="247"/>
      <c r="BF136" s="248"/>
      <c r="BG136" s="99"/>
      <c r="BH136" s="100"/>
      <c r="BI136" s="100"/>
      <c r="BJ136" s="100"/>
      <c r="BK136" s="100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79"/>
    </row>
    <row r="137" spans="1:75" ht="15" hidden="1" customHeight="1" x14ac:dyDescent="0.2">
      <c r="A137" s="324" t="s">
        <v>21</v>
      </c>
      <c r="B137" s="327"/>
      <c r="C137" s="328"/>
      <c r="D137" s="157" t="str">
        <f>IF(ISERROR(LOOKUP(B137,$A$61:$B$119,$C$61:$C$119)),"",LOOKUP(B137,$A$61:$B$119,$C$61:$C$119))</f>
        <v/>
      </c>
      <c r="E137" s="158"/>
      <c r="F137" s="158"/>
      <c r="G137" s="158"/>
      <c r="H137" s="158"/>
      <c r="I137" s="159"/>
      <c r="J137" s="333"/>
      <c r="K137" s="334"/>
      <c r="L137" s="359" t="str">
        <f t="shared" si="6"/>
        <v/>
      </c>
      <c r="M137" s="247"/>
      <c r="N137" s="247"/>
      <c r="O137" s="247"/>
      <c r="P137" s="247"/>
      <c r="Q137" s="248"/>
      <c r="R137" s="363"/>
      <c r="S137" s="364"/>
      <c r="T137" s="364"/>
      <c r="U137" s="364"/>
      <c r="V137" s="364"/>
      <c r="W137" s="364"/>
      <c r="X137" s="364"/>
      <c r="Y137" s="364"/>
      <c r="Z137" s="364"/>
      <c r="AA137" s="364"/>
      <c r="AB137" s="364"/>
      <c r="AC137" s="364"/>
      <c r="AD137" s="364"/>
      <c r="AE137" s="364"/>
      <c r="AF137" s="364"/>
      <c r="AG137" s="365"/>
      <c r="AH137" s="19" t="str">
        <f>IF(OR($B$137="",J137=""),"",$B$137*1000+J137)</f>
        <v/>
      </c>
      <c r="AI137" s="19">
        <v>3</v>
      </c>
      <c r="AJ137" s="19">
        <v>1</v>
      </c>
      <c r="AO137" s="78"/>
      <c r="AP137" s="324" t="s">
        <v>21</v>
      </c>
      <c r="AQ137" s="406">
        <v>8</v>
      </c>
      <c r="AR137" s="407"/>
      <c r="AS137" s="157" t="str">
        <f>IF(ISERROR(LOOKUP(AQ137,$A$61:$B$119,$C$61:$C$119)),"",LOOKUP(AQ137,$A$61:$B$119,$C$61:$C$119))</f>
        <v/>
      </c>
      <c r="AT137" s="158"/>
      <c r="AU137" s="158"/>
      <c r="AV137" s="158"/>
      <c r="AW137" s="158"/>
      <c r="AX137" s="159"/>
      <c r="AY137" s="402">
        <v>1</v>
      </c>
      <c r="AZ137" s="403"/>
      <c r="BA137" s="359" t="s">
        <v>9</v>
      </c>
      <c r="BB137" s="247"/>
      <c r="BC137" s="247"/>
      <c r="BD137" s="247"/>
      <c r="BE137" s="247"/>
      <c r="BF137" s="248"/>
      <c r="BG137" s="95" t="s">
        <v>236</v>
      </c>
      <c r="BH137" s="96"/>
      <c r="BI137" s="96"/>
      <c r="BJ137" s="96"/>
      <c r="BK137" s="96"/>
      <c r="BL137" s="96"/>
      <c r="BM137" s="96"/>
      <c r="BN137" s="96"/>
      <c r="BO137" s="96"/>
      <c r="BP137" s="96"/>
      <c r="BQ137" s="96"/>
      <c r="BR137" s="96"/>
      <c r="BS137" s="96"/>
      <c r="BT137" s="96"/>
      <c r="BU137" s="96"/>
      <c r="BV137" s="96"/>
      <c r="BW137" s="79"/>
    </row>
    <row r="138" spans="1:75" ht="15" hidden="1" customHeight="1" x14ac:dyDescent="0.2">
      <c r="A138" s="325"/>
      <c r="B138" s="329"/>
      <c r="C138" s="330"/>
      <c r="D138" s="160"/>
      <c r="E138" s="161"/>
      <c r="F138" s="161"/>
      <c r="G138" s="161"/>
      <c r="H138" s="161"/>
      <c r="I138" s="162"/>
      <c r="J138" s="333"/>
      <c r="K138" s="334"/>
      <c r="L138" s="359" t="str">
        <f t="shared" si="6"/>
        <v/>
      </c>
      <c r="M138" s="247"/>
      <c r="N138" s="247"/>
      <c r="O138" s="247"/>
      <c r="P138" s="247"/>
      <c r="Q138" s="248"/>
      <c r="R138" s="366"/>
      <c r="S138" s="36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367"/>
      <c r="AD138" s="367"/>
      <c r="AE138" s="367"/>
      <c r="AF138" s="367"/>
      <c r="AG138" s="368"/>
      <c r="AH138" s="19" t="str">
        <f t="shared" ref="AH138:AH143" si="9">IF(OR($B$137="",J138=""),"",$B$137*1000+J138)</f>
        <v/>
      </c>
      <c r="AI138" s="19">
        <v>3</v>
      </c>
      <c r="AJ138" s="19">
        <v>2</v>
      </c>
      <c r="AO138" s="78"/>
      <c r="AP138" s="325"/>
      <c r="AQ138" s="408"/>
      <c r="AR138" s="409"/>
      <c r="AS138" s="160"/>
      <c r="AT138" s="161"/>
      <c r="AU138" s="161"/>
      <c r="AV138" s="161"/>
      <c r="AW138" s="161"/>
      <c r="AX138" s="162"/>
      <c r="AY138" s="402"/>
      <c r="AZ138" s="403"/>
      <c r="BA138" s="359" t="str">
        <f t="shared" ref="BA138:BA143" si="10">IF(AY138="","",IF(ISERROR(LOOKUP(BW138,$AI$61:$AI$119,$H$61:$H$119)),"",LOOKUP(BW138,$AI$61:$AI$119,$J$61:$J$119)))</f>
        <v/>
      </c>
      <c r="BB138" s="247"/>
      <c r="BC138" s="247"/>
      <c r="BD138" s="247"/>
      <c r="BE138" s="247"/>
      <c r="BF138" s="248"/>
      <c r="BG138" s="97"/>
      <c r="BH138" s="98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8"/>
      <c r="BV138" s="98"/>
      <c r="BW138" s="79"/>
    </row>
    <row r="139" spans="1:75" ht="15" hidden="1" customHeight="1" x14ac:dyDescent="0.2">
      <c r="A139" s="325"/>
      <c r="B139" s="329"/>
      <c r="C139" s="330"/>
      <c r="D139" s="160"/>
      <c r="E139" s="161"/>
      <c r="F139" s="161"/>
      <c r="G139" s="161"/>
      <c r="H139" s="161"/>
      <c r="I139" s="162"/>
      <c r="J139" s="333"/>
      <c r="K139" s="334"/>
      <c r="L139" s="359" t="str">
        <f t="shared" si="6"/>
        <v/>
      </c>
      <c r="M139" s="247"/>
      <c r="N139" s="247"/>
      <c r="O139" s="247"/>
      <c r="P139" s="247"/>
      <c r="Q139" s="248"/>
      <c r="R139" s="366"/>
      <c r="S139" s="367"/>
      <c r="T139" s="367"/>
      <c r="U139" s="367"/>
      <c r="V139" s="367"/>
      <c r="W139" s="367"/>
      <c r="X139" s="367"/>
      <c r="Y139" s="367"/>
      <c r="Z139" s="367"/>
      <c r="AA139" s="367"/>
      <c r="AB139" s="367"/>
      <c r="AC139" s="367"/>
      <c r="AD139" s="367"/>
      <c r="AE139" s="367"/>
      <c r="AF139" s="367"/>
      <c r="AG139" s="368"/>
      <c r="AH139" s="19" t="str">
        <f t="shared" si="9"/>
        <v/>
      </c>
      <c r="AI139" s="19">
        <v>3</v>
      </c>
      <c r="AJ139" s="19">
        <v>3</v>
      </c>
      <c r="AO139" s="78"/>
      <c r="AP139" s="325"/>
      <c r="AQ139" s="408"/>
      <c r="AR139" s="409"/>
      <c r="AS139" s="160"/>
      <c r="AT139" s="161"/>
      <c r="AU139" s="161"/>
      <c r="AV139" s="161"/>
      <c r="AW139" s="161"/>
      <c r="AX139" s="162"/>
      <c r="AY139" s="402"/>
      <c r="AZ139" s="403"/>
      <c r="BA139" s="359" t="str">
        <f t="shared" si="10"/>
        <v/>
      </c>
      <c r="BB139" s="247"/>
      <c r="BC139" s="247"/>
      <c r="BD139" s="247"/>
      <c r="BE139" s="247"/>
      <c r="BF139" s="248"/>
      <c r="BG139" s="97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79"/>
    </row>
    <row r="140" spans="1:75" ht="15" hidden="1" customHeight="1" x14ac:dyDescent="0.2">
      <c r="A140" s="325"/>
      <c r="B140" s="329"/>
      <c r="C140" s="330"/>
      <c r="D140" s="160"/>
      <c r="E140" s="161"/>
      <c r="F140" s="161"/>
      <c r="G140" s="161"/>
      <c r="H140" s="161"/>
      <c r="I140" s="162"/>
      <c r="J140" s="333"/>
      <c r="K140" s="334"/>
      <c r="L140" s="359" t="str">
        <f t="shared" si="6"/>
        <v/>
      </c>
      <c r="M140" s="247"/>
      <c r="N140" s="247"/>
      <c r="O140" s="247"/>
      <c r="P140" s="247"/>
      <c r="Q140" s="248"/>
      <c r="R140" s="366"/>
      <c r="S140" s="367"/>
      <c r="T140" s="367"/>
      <c r="U140" s="367"/>
      <c r="V140" s="367"/>
      <c r="W140" s="367"/>
      <c r="X140" s="367"/>
      <c r="Y140" s="367"/>
      <c r="Z140" s="367"/>
      <c r="AA140" s="367"/>
      <c r="AB140" s="367"/>
      <c r="AC140" s="367"/>
      <c r="AD140" s="367"/>
      <c r="AE140" s="367"/>
      <c r="AF140" s="367"/>
      <c r="AG140" s="368"/>
      <c r="AH140" s="19" t="str">
        <f t="shared" si="9"/>
        <v/>
      </c>
      <c r="AI140" s="19">
        <v>3</v>
      </c>
      <c r="AJ140" s="19">
        <v>4</v>
      </c>
      <c r="AO140" s="78"/>
      <c r="AP140" s="325"/>
      <c r="AQ140" s="408"/>
      <c r="AR140" s="409"/>
      <c r="AS140" s="160"/>
      <c r="AT140" s="161"/>
      <c r="AU140" s="161"/>
      <c r="AV140" s="161"/>
      <c r="AW140" s="161"/>
      <c r="AX140" s="162"/>
      <c r="AY140" s="402"/>
      <c r="AZ140" s="403"/>
      <c r="BA140" s="359" t="str">
        <f t="shared" si="10"/>
        <v/>
      </c>
      <c r="BB140" s="247"/>
      <c r="BC140" s="247"/>
      <c r="BD140" s="247"/>
      <c r="BE140" s="247"/>
      <c r="BF140" s="248"/>
      <c r="BG140" s="97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79"/>
    </row>
    <row r="141" spans="1:75" ht="15" hidden="1" customHeight="1" x14ac:dyDescent="0.2">
      <c r="A141" s="325"/>
      <c r="B141" s="329"/>
      <c r="C141" s="330"/>
      <c r="D141" s="160"/>
      <c r="E141" s="161"/>
      <c r="F141" s="161"/>
      <c r="G141" s="161"/>
      <c r="H141" s="161"/>
      <c r="I141" s="162"/>
      <c r="J141" s="333"/>
      <c r="K141" s="334"/>
      <c r="L141" s="359" t="str">
        <f t="shared" si="6"/>
        <v/>
      </c>
      <c r="M141" s="247"/>
      <c r="N141" s="247"/>
      <c r="O141" s="247"/>
      <c r="P141" s="247"/>
      <c r="Q141" s="248"/>
      <c r="R141" s="366"/>
      <c r="S141" s="367"/>
      <c r="T141" s="367"/>
      <c r="U141" s="367"/>
      <c r="V141" s="367"/>
      <c r="W141" s="367"/>
      <c r="X141" s="367"/>
      <c r="Y141" s="367"/>
      <c r="Z141" s="367"/>
      <c r="AA141" s="367"/>
      <c r="AB141" s="367"/>
      <c r="AC141" s="367"/>
      <c r="AD141" s="367"/>
      <c r="AE141" s="367"/>
      <c r="AF141" s="367"/>
      <c r="AG141" s="368"/>
      <c r="AH141" s="19" t="str">
        <f t="shared" si="9"/>
        <v/>
      </c>
      <c r="AI141" s="19">
        <v>3</v>
      </c>
      <c r="AJ141" s="19">
        <v>5</v>
      </c>
      <c r="AO141" s="78"/>
      <c r="AP141" s="325"/>
      <c r="AQ141" s="408"/>
      <c r="AR141" s="409"/>
      <c r="AS141" s="160"/>
      <c r="AT141" s="161"/>
      <c r="AU141" s="161"/>
      <c r="AV141" s="161"/>
      <c r="AW141" s="161"/>
      <c r="AX141" s="162"/>
      <c r="AY141" s="402"/>
      <c r="AZ141" s="403"/>
      <c r="BA141" s="359" t="str">
        <f t="shared" si="10"/>
        <v/>
      </c>
      <c r="BB141" s="247"/>
      <c r="BC141" s="247"/>
      <c r="BD141" s="247"/>
      <c r="BE141" s="247"/>
      <c r="BF141" s="248"/>
      <c r="BG141" s="97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79"/>
    </row>
    <row r="142" spans="1:75" ht="15" hidden="1" customHeight="1" x14ac:dyDescent="0.2">
      <c r="A142" s="325"/>
      <c r="B142" s="329"/>
      <c r="C142" s="330"/>
      <c r="D142" s="160"/>
      <c r="E142" s="161"/>
      <c r="F142" s="161"/>
      <c r="G142" s="161"/>
      <c r="H142" s="161"/>
      <c r="I142" s="162"/>
      <c r="J142" s="333"/>
      <c r="K142" s="334"/>
      <c r="L142" s="359" t="str">
        <f t="shared" si="6"/>
        <v/>
      </c>
      <c r="M142" s="247"/>
      <c r="N142" s="247"/>
      <c r="O142" s="247"/>
      <c r="P142" s="247"/>
      <c r="Q142" s="248"/>
      <c r="R142" s="366"/>
      <c r="S142" s="367"/>
      <c r="T142" s="367"/>
      <c r="U142" s="367"/>
      <c r="V142" s="367"/>
      <c r="W142" s="367"/>
      <c r="X142" s="367"/>
      <c r="Y142" s="367"/>
      <c r="Z142" s="367"/>
      <c r="AA142" s="367"/>
      <c r="AB142" s="367"/>
      <c r="AC142" s="367"/>
      <c r="AD142" s="367"/>
      <c r="AE142" s="367"/>
      <c r="AF142" s="367"/>
      <c r="AG142" s="368"/>
      <c r="AH142" s="19" t="str">
        <f t="shared" si="9"/>
        <v/>
      </c>
      <c r="AI142" s="19">
        <v>3</v>
      </c>
      <c r="AJ142" s="19">
        <v>6</v>
      </c>
      <c r="AO142" s="78"/>
      <c r="AP142" s="325"/>
      <c r="AQ142" s="408"/>
      <c r="AR142" s="409"/>
      <c r="AS142" s="160"/>
      <c r="AT142" s="161"/>
      <c r="AU142" s="161"/>
      <c r="AV142" s="161"/>
      <c r="AW142" s="161"/>
      <c r="AX142" s="162"/>
      <c r="AY142" s="402"/>
      <c r="AZ142" s="403"/>
      <c r="BA142" s="359" t="str">
        <f t="shared" si="10"/>
        <v/>
      </c>
      <c r="BB142" s="247"/>
      <c r="BC142" s="247"/>
      <c r="BD142" s="247"/>
      <c r="BE142" s="247"/>
      <c r="BF142" s="248"/>
      <c r="BG142" s="97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79"/>
    </row>
    <row r="143" spans="1:75" ht="15" hidden="1" customHeight="1" x14ac:dyDescent="0.2">
      <c r="A143" s="326"/>
      <c r="B143" s="331"/>
      <c r="C143" s="332"/>
      <c r="D143" s="163"/>
      <c r="E143" s="164"/>
      <c r="F143" s="164"/>
      <c r="G143" s="164"/>
      <c r="H143" s="164"/>
      <c r="I143" s="165"/>
      <c r="J143" s="333"/>
      <c r="K143" s="334"/>
      <c r="L143" s="359" t="str">
        <f t="shared" si="6"/>
        <v/>
      </c>
      <c r="M143" s="247"/>
      <c r="N143" s="247"/>
      <c r="O143" s="247"/>
      <c r="P143" s="247"/>
      <c r="Q143" s="248"/>
      <c r="R143" s="369"/>
      <c r="S143" s="370"/>
      <c r="T143" s="370"/>
      <c r="U143" s="370"/>
      <c r="V143" s="370"/>
      <c r="W143" s="370"/>
      <c r="X143" s="370"/>
      <c r="Y143" s="370"/>
      <c r="Z143" s="370"/>
      <c r="AA143" s="370"/>
      <c r="AB143" s="370"/>
      <c r="AC143" s="370"/>
      <c r="AD143" s="370"/>
      <c r="AE143" s="370"/>
      <c r="AF143" s="370"/>
      <c r="AG143" s="371"/>
      <c r="AH143" s="19" t="str">
        <f t="shared" si="9"/>
        <v/>
      </c>
      <c r="AI143" s="19">
        <v>3</v>
      </c>
      <c r="AJ143" s="19">
        <v>7</v>
      </c>
      <c r="AO143" s="78"/>
      <c r="AP143" s="326"/>
      <c r="AQ143" s="410"/>
      <c r="AR143" s="411"/>
      <c r="AS143" s="163"/>
      <c r="AT143" s="164"/>
      <c r="AU143" s="164"/>
      <c r="AV143" s="164"/>
      <c r="AW143" s="164"/>
      <c r="AX143" s="165"/>
      <c r="AY143" s="402"/>
      <c r="AZ143" s="403"/>
      <c r="BA143" s="359" t="str">
        <f t="shared" si="10"/>
        <v/>
      </c>
      <c r="BB143" s="247"/>
      <c r="BC143" s="247"/>
      <c r="BD143" s="247"/>
      <c r="BE143" s="247"/>
      <c r="BF143" s="248"/>
      <c r="BG143" s="99"/>
      <c r="BH143" s="100"/>
      <c r="BI143" s="100"/>
      <c r="BJ143" s="100"/>
      <c r="BK143" s="100"/>
      <c r="BL143" s="100"/>
      <c r="BM143" s="100"/>
      <c r="BN143" s="100"/>
      <c r="BO143" s="100"/>
      <c r="BP143" s="100"/>
      <c r="BQ143" s="100"/>
      <c r="BR143" s="100"/>
      <c r="BS143" s="100"/>
      <c r="BT143" s="100"/>
      <c r="BU143" s="100"/>
      <c r="BV143" s="100"/>
      <c r="BW143" s="79"/>
    </row>
    <row r="144" spans="1:75" ht="13.5" hidden="1" customHeight="1" x14ac:dyDescent="0.2">
      <c r="AO144" s="78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79"/>
    </row>
    <row r="145" spans="1:75" s="4" customFormat="1" ht="15" hidden="1" customHeight="1" x14ac:dyDescent="0.2">
      <c r="A145" s="4" t="s">
        <v>16</v>
      </c>
      <c r="B145" s="4">
        <v>1</v>
      </c>
      <c r="C145" s="4" t="s">
        <v>25</v>
      </c>
      <c r="AO145" s="80"/>
      <c r="AP145" s="51" t="s">
        <v>16</v>
      </c>
      <c r="AQ145" s="51">
        <v>1</v>
      </c>
      <c r="AR145" s="51" t="s">
        <v>25</v>
      </c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81"/>
    </row>
    <row r="146" spans="1:75" s="4" customFormat="1" ht="15" hidden="1" customHeight="1" x14ac:dyDescent="0.2">
      <c r="B146" s="4">
        <v>2</v>
      </c>
      <c r="C146" s="4" t="s">
        <v>17</v>
      </c>
      <c r="AO146" s="80"/>
      <c r="AP146" s="51"/>
      <c r="AQ146" s="51">
        <v>2</v>
      </c>
      <c r="AR146" s="51" t="s">
        <v>17</v>
      </c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81"/>
    </row>
    <row r="147" spans="1:75" s="4" customFormat="1" ht="15" hidden="1" customHeight="1" x14ac:dyDescent="0.2">
      <c r="B147" s="4">
        <v>3</v>
      </c>
      <c r="C147" s="4" t="s">
        <v>195</v>
      </c>
      <c r="AO147" s="80"/>
      <c r="AP147" s="51"/>
      <c r="AQ147" s="51">
        <v>3</v>
      </c>
      <c r="AR147" s="51" t="s">
        <v>195</v>
      </c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81"/>
    </row>
    <row r="148" spans="1:75" s="4" customFormat="1" ht="15" customHeight="1" x14ac:dyDescent="0.2">
      <c r="A148" s="109" t="s">
        <v>359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O148" s="80"/>
      <c r="AP148" s="50" t="s">
        <v>359</v>
      </c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1"/>
      <c r="BT148" s="51"/>
      <c r="BU148" s="51"/>
      <c r="BV148" s="51"/>
      <c r="BW148" s="81"/>
    </row>
    <row r="149" spans="1:75" s="4" customFormat="1" ht="15" customHeight="1" x14ac:dyDescent="0.2">
      <c r="A149" s="117" t="s">
        <v>360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O149" s="80"/>
      <c r="AP149" s="119" t="s">
        <v>360</v>
      </c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1"/>
      <c r="BT149" s="51"/>
      <c r="BU149" s="51"/>
      <c r="BV149" s="51"/>
      <c r="BW149" s="81"/>
    </row>
    <row r="150" spans="1:75" s="4" customFormat="1" ht="15" customHeight="1" x14ac:dyDescent="0.2">
      <c r="A150" s="118" t="s">
        <v>361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O150" s="80"/>
      <c r="AP150" s="51" t="s">
        <v>361</v>
      </c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1"/>
      <c r="BT150" s="51"/>
      <c r="BU150" s="51"/>
      <c r="BV150" s="51"/>
      <c r="BW150" s="81"/>
    </row>
    <row r="151" spans="1:75" s="4" customFormat="1" ht="15" customHeight="1" x14ac:dyDescent="0.2">
      <c r="A151" s="185"/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7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O151" s="80"/>
      <c r="AP151" s="194"/>
      <c r="AQ151" s="195"/>
      <c r="AR151" s="195"/>
      <c r="AS151" s="195"/>
      <c r="AT151" s="195"/>
      <c r="AU151" s="195"/>
      <c r="AV151" s="195"/>
      <c r="AW151" s="195"/>
      <c r="AX151" s="195"/>
      <c r="AY151" s="195"/>
      <c r="AZ151" s="195"/>
      <c r="BA151" s="195"/>
      <c r="BB151" s="195"/>
      <c r="BC151" s="195"/>
      <c r="BD151" s="195"/>
      <c r="BE151" s="196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1"/>
      <c r="BT151" s="51"/>
      <c r="BU151" s="51"/>
      <c r="BV151" s="51"/>
      <c r="BW151" s="81"/>
    </row>
    <row r="152" spans="1:75" s="4" customFormat="1" ht="15" customHeight="1" x14ac:dyDescent="0.2">
      <c r="A152" s="188"/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90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O152" s="80"/>
      <c r="AP152" s="197"/>
      <c r="AQ152" s="198"/>
      <c r="AR152" s="198"/>
      <c r="AS152" s="198"/>
      <c r="AT152" s="198"/>
      <c r="AU152" s="198"/>
      <c r="AV152" s="198"/>
      <c r="AW152" s="198"/>
      <c r="AX152" s="198"/>
      <c r="AY152" s="198"/>
      <c r="AZ152" s="198"/>
      <c r="BA152" s="198"/>
      <c r="BB152" s="198"/>
      <c r="BC152" s="198"/>
      <c r="BD152" s="198"/>
      <c r="BE152" s="199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1"/>
      <c r="BT152" s="51"/>
      <c r="BU152" s="51"/>
      <c r="BV152" s="51"/>
      <c r="BW152" s="81"/>
    </row>
    <row r="153" spans="1:75" s="4" customFormat="1" ht="15" customHeight="1" x14ac:dyDescent="0.2">
      <c r="A153" s="188"/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90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O153" s="80"/>
      <c r="AP153" s="197"/>
      <c r="AQ153" s="198"/>
      <c r="AR153" s="198"/>
      <c r="AS153" s="198"/>
      <c r="AT153" s="198"/>
      <c r="AU153" s="198"/>
      <c r="AV153" s="198"/>
      <c r="AW153" s="198"/>
      <c r="AX153" s="198"/>
      <c r="AY153" s="198"/>
      <c r="AZ153" s="198"/>
      <c r="BA153" s="198"/>
      <c r="BB153" s="198"/>
      <c r="BC153" s="198"/>
      <c r="BD153" s="198"/>
      <c r="BE153" s="199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1"/>
      <c r="BT153" s="51"/>
      <c r="BU153" s="51"/>
      <c r="BV153" s="51"/>
      <c r="BW153" s="81"/>
    </row>
    <row r="154" spans="1:75" s="4" customFormat="1" ht="15" customHeight="1" x14ac:dyDescent="0.2">
      <c r="A154" s="188"/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90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O154" s="80"/>
      <c r="AP154" s="197"/>
      <c r="AQ154" s="198"/>
      <c r="AR154" s="198"/>
      <c r="AS154" s="198"/>
      <c r="AT154" s="198"/>
      <c r="AU154" s="198"/>
      <c r="AV154" s="198"/>
      <c r="AW154" s="198"/>
      <c r="AX154" s="198"/>
      <c r="AY154" s="198"/>
      <c r="AZ154" s="198"/>
      <c r="BA154" s="198"/>
      <c r="BB154" s="198"/>
      <c r="BC154" s="198"/>
      <c r="BD154" s="198"/>
      <c r="BE154" s="199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1"/>
      <c r="BT154" s="51"/>
      <c r="BU154" s="51"/>
      <c r="BV154" s="51"/>
      <c r="BW154" s="81"/>
    </row>
    <row r="155" spans="1:75" s="4" customFormat="1" ht="15" customHeight="1" x14ac:dyDescent="0.2">
      <c r="A155" s="188"/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90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O155" s="80"/>
      <c r="AP155" s="197"/>
      <c r="AQ155" s="198"/>
      <c r="AR155" s="198"/>
      <c r="AS155" s="198"/>
      <c r="AT155" s="198"/>
      <c r="AU155" s="198"/>
      <c r="AV155" s="198"/>
      <c r="AW155" s="198"/>
      <c r="AX155" s="198"/>
      <c r="AY155" s="198"/>
      <c r="AZ155" s="198"/>
      <c r="BA155" s="198"/>
      <c r="BB155" s="198"/>
      <c r="BC155" s="198"/>
      <c r="BD155" s="198"/>
      <c r="BE155" s="199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1"/>
      <c r="BT155" s="51"/>
      <c r="BU155" s="51"/>
      <c r="BV155" s="51"/>
      <c r="BW155" s="81"/>
    </row>
    <row r="156" spans="1:75" s="4" customFormat="1" ht="15" customHeight="1" x14ac:dyDescent="0.2">
      <c r="A156" s="188"/>
      <c r="B156" s="189"/>
      <c r="C156" s="18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90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O156" s="80"/>
      <c r="AP156" s="197"/>
      <c r="AQ156" s="198"/>
      <c r="AR156" s="198"/>
      <c r="AS156" s="198"/>
      <c r="AT156" s="198"/>
      <c r="AU156" s="198"/>
      <c r="AV156" s="198"/>
      <c r="AW156" s="198"/>
      <c r="AX156" s="198"/>
      <c r="AY156" s="198"/>
      <c r="AZ156" s="198"/>
      <c r="BA156" s="198"/>
      <c r="BB156" s="198"/>
      <c r="BC156" s="198"/>
      <c r="BD156" s="198"/>
      <c r="BE156" s="199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1"/>
      <c r="BT156" s="51"/>
      <c r="BU156" s="51"/>
      <c r="BV156" s="51"/>
      <c r="BW156" s="81"/>
    </row>
    <row r="157" spans="1:75" s="4" customFormat="1" ht="15" customHeight="1" x14ac:dyDescent="0.2">
      <c r="A157" s="188"/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90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O157" s="80"/>
      <c r="AP157" s="197"/>
      <c r="AQ157" s="198"/>
      <c r="AR157" s="198"/>
      <c r="AS157" s="198"/>
      <c r="AT157" s="198"/>
      <c r="AU157" s="198"/>
      <c r="AV157" s="198"/>
      <c r="AW157" s="198"/>
      <c r="AX157" s="198"/>
      <c r="AY157" s="198"/>
      <c r="AZ157" s="198"/>
      <c r="BA157" s="198"/>
      <c r="BB157" s="198"/>
      <c r="BC157" s="198"/>
      <c r="BD157" s="198"/>
      <c r="BE157" s="199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1"/>
      <c r="BT157" s="51"/>
      <c r="BU157" s="51"/>
      <c r="BV157" s="51"/>
      <c r="BW157" s="81"/>
    </row>
    <row r="158" spans="1:75" s="4" customFormat="1" ht="15" customHeight="1" x14ac:dyDescent="0.2">
      <c r="A158" s="188"/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90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O158" s="80"/>
      <c r="AP158" s="197"/>
      <c r="AQ158" s="198"/>
      <c r="AR158" s="198"/>
      <c r="AS158" s="198"/>
      <c r="AT158" s="198"/>
      <c r="AU158" s="198"/>
      <c r="AV158" s="198"/>
      <c r="AW158" s="198"/>
      <c r="AX158" s="198"/>
      <c r="AY158" s="198"/>
      <c r="AZ158" s="198"/>
      <c r="BA158" s="198"/>
      <c r="BB158" s="198"/>
      <c r="BC158" s="198"/>
      <c r="BD158" s="198"/>
      <c r="BE158" s="199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1"/>
      <c r="BT158" s="51"/>
      <c r="BU158" s="51"/>
      <c r="BV158" s="51"/>
      <c r="BW158" s="81"/>
    </row>
    <row r="159" spans="1:75" s="4" customFormat="1" ht="15" customHeight="1" x14ac:dyDescent="0.2">
      <c r="A159" s="188"/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90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O159" s="80"/>
      <c r="AP159" s="197"/>
      <c r="AQ159" s="198"/>
      <c r="AR159" s="198"/>
      <c r="AS159" s="198"/>
      <c r="AT159" s="198"/>
      <c r="AU159" s="198"/>
      <c r="AV159" s="198"/>
      <c r="AW159" s="198"/>
      <c r="AX159" s="198"/>
      <c r="AY159" s="198"/>
      <c r="AZ159" s="198"/>
      <c r="BA159" s="198"/>
      <c r="BB159" s="198"/>
      <c r="BC159" s="198"/>
      <c r="BD159" s="198"/>
      <c r="BE159" s="199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1"/>
      <c r="BT159" s="51"/>
      <c r="BU159" s="51"/>
      <c r="BV159" s="51"/>
      <c r="BW159" s="81"/>
    </row>
    <row r="160" spans="1:75" s="4" customFormat="1" ht="15" customHeight="1" x14ac:dyDescent="0.2">
      <c r="A160" s="191"/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3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O160" s="80"/>
      <c r="AP160" s="200"/>
      <c r="AQ160" s="201"/>
      <c r="AR160" s="201"/>
      <c r="AS160" s="201"/>
      <c r="AT160" s="201"/>
      <c r="AU160" s="201"/>
      <c r="AV160" s="201"/>
      <c r="AW160" s="201"/>
      <c r="AX160" s="201"/>
      <c r="AY160" s="201"/>
      <c r="AZ160" s="201"/>
      <c r="BA160" s="201"/>
      <c r="BB160" s="201"/>
      <c r="BC160" s="201"/>
      <c r="BD160" s="201"/>
      <c r="BE160" s="202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1"/>
      <c r="BT160" s="51"/>
      <c r="BU160" s="51"/>
      <c r="BV160" s="51"/>
      <c r="BW160" s="81"/>
    </row>
    <row r="161" spans="1:75" s="4" customFormat="1" ht="15" customHeight="1" x14ac:dyDescent="0.2">
      <c r="AO161" s="80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81"/>
    </row>
    <row r="162" spans="1:75" s="4" customFormat="1" ht="15" customHeight="1" x14ac:dyDescent="0.2">
      <c r="A162" s="1" t="s">
        <v>35</v>
      </c>
      <c r="AO162" s="80"/>
      <c r="AP162" s="50" t="s">
        <v>35</v>
      </c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81"/>
    </row>
    <row r="163" spans="1:75" s="4" customFormat="1" ht="15" customHeight="1" thickBot="1" x14ac:dyDescent="0.25">
      <c r="A163" s="1" t="s">
        <v>36</v>
      </c>
      <c r="AO163" s="103"/>
      <c r="AP163" s="82" t="s">
        <v>36</v>
      </c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5"/>
    </row>
    <row r="164" spans="1:75" s="4" customFormat="1" ht="15" customHeight="1" x14ac:dyDescent="0.2"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</row>
    <row r="165" spans="1:75" s="4" customFormat="1" ht="15" customHeight="1" x14ac:dyDescent="0.2"/>
    <row r="166" spans="1:75" s="4" customFormat="1" ht="15" customHeight="1" x14ac:dyDescent="0.2"/>
    <row r="167" spans="1:75" s="4" customFormat="1" ht="15" customHeight="1" x14ac:dyDescent="0.2"/>
    <row r="168" spans="1:75" s="4" customFormat="1" ht="15" customHeight="1" x14ac:dyDescent="0.2"/>
    <row r="169" spans="1:75" s="4" customFormat="1" ht="15" customHeight="1" x14ac:dyDescent="0.2"/>
    <row r="170" spans="1:75" s="4" customFormat="1" ht="15" customHeight="1" x14ac:dyDescent="0.2"/>
    <row r="171" spans="1:75" s="4" customFormat="1" ht="15" customHeight="1" x14ac:dyDescent="0.2"/>
    <row r="172" spans="1:75" s="4" customFormat="1" ht="15" customHeight="1" x14ac:dyDescent="0.2"/>
    <row r="173" spans="1:75" s="4" customFormat="1" ht="15" customHeight="1" x14ac:dyDescent="0.2"/>
    <row r="174" spans="1:75" s="4" customFormat="1" ht="15" customHeight="1" x14ac:dyDescent="0.2"/>
    <row r="175" spans="1:75" s="4" customFormat="1" ht="15" customHeight="1" x14ac:dyDescent="0.2"/>
    <row r="176" spans="1:75" s="4" customFormat="1" ht="15" customHeight="1" x14ac:dyDescent="0.2"/>
    <row r="177" spans="26:68" s="4" customFormat="1" ht="15" customHeight="1" x14ac:dyDescent="0.2"/>
    <row r="178" spans="26:68" s="4" customFormat="1" ht="15" customHeight="1" x14ac:dyDescent="0.2"/>
    <row r="179" spans="26:68" s="4" customFormat="1" ht="15" customHeight="1" x14ac:dyDescent="0.2"/>
    <row r="180" spans="26:68" s="4" customFormat="1" ht="15" customHeight="1" x14ac:dyDescent="0.2"/>
    <row r="181" spans="26:68" s="4" customFormat="1" ht="15" customHeight="1" x14ac:dyDescent="0.2"/>
    <row r="182" spans="26:68" s="4" customFormat="1" ht="15" customHeight="1" x14ac:dyDescent="0.2"/>
    <row r="183" spans="26:68" s="4" customFormat="1" ht="15" customHeight="1" x14ac:dyDescent="0.2"/>
    <row r="184" spans="26:68" s="4" customFormat="1" ht="15" customHeight="1" x14ac:dyDescent="0.2"/>
    <row r="185" spans="26:68" s="4" customFormat="1" ht="15" customHeight="1" x14ac:dyDescent="0.2"/>
    <row r="186" spans="26:68" s="4" customFormat="1" ht="15" customHeight="1" x14ac:dyDescent="0.2"/>
    <row r="187" spans="26:68" s="4" customFormat="1" ht="15" customHeight="1" x14ac:dyDescent="0.2"/>
    <row r="188" spans="26:68" ht="15" customHeight="1" x14ac:dyDescent="0.2">
      <c r="AA188" s="5"/>
      <c r="AP188" s="4"/>
      <c r="BP188" s="5"/>
    </row>
    <row r="189" spans="26:68" ht="15" customHeight="1" x14ac:dyDescent="0.2">
      <c r="Z189" s="6"/>
      <c r="AA189" s="5"/>
      <c r="AP189" s="4"/>
      <c r="BO189" s="6"/>
      <c r="BP189" s="5"/>
    </row>
    <row r="190" spans="26:68" ht="15" customHeight="1" x14ac:dyDescent="0.2">
      <c r="Z190" s="6"/>
      <c r="AA190" s="5"/>
      <c r="BO190" s="6"/>
      <c r="BP190" s="5"/>
    </row>
    <row r="191" spans="26:68" ht="15" customHeight="1" x14ac:dyDescent="0.2">
      <c r="Z191" s="6"/>
      <c r="AA191" s="5"/>
      <c r="BO191" s="6"/>
      <c r="BP191" s="5"/>
    </row>
    <row r="192" spans="26:68" ht="15" customHeight="1" x14ac:dyDescent="0.2">
      <c r="Z192" s="6"/>
      <c r="AA192" s="5"/>
      <c r="BO192" s="6"/>
      <c r="BP192" s="5"/>
    </row>
    <row r="193" spans="1:68" ht="15" customHeight="1" x14ac:dyDescent="0.2">
      <c r="Z193" s="6"/>
      <c r="AA193" s="5"/>
      <c r="BO193" s="6"/>
      <c r="BP193" s="5"/>
    </row>
    <row r="203" spans="1:68" hidden="1" x14ac:dyDescent="0.2">
      <c r="A203" s="19" t="s">
        <v>216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68" hidden="1" x14ac:dyDescent="0.2">
      <c r="A204" s="19" t="s">
        <v>37</v>
      </c>
      <c r="B204" s="19"/>
      <c r="C204" s="19"/>
      <c r="D204" s="19"/>
      <c r="E204" s="19"/>
      <c r="F204" s="19">
        <v>1</v>
      </c>
      <c r="G204" s="19" t="s">
        <v>38</v>
      </c>
      <c r="H204" s="19"/>
      <c r="I204" s="19"/>
      <c r="J204" s="19"/>
      <c r="K204" s="19"/>
      <c r="L204" s="19"/>
      <c r="M204" s="19"/>
      <c r="N204" s="19"/>
      <c r="O204" s="19"/>
      <c r="P204" s="19"/>
      <c r="Q204" s="19">
        <v>1</v>
      </c>
      <c r="R204" s="19"/>
      <c r="S204" s="19"/>
      <c r="T204" s="19"/>
      <c r="U204" s="19"/>
    </row>
    <row r="205" spans="1:68" hidden="1" x14ac:dyDescent="0.2">
      <c r="A205" s="19"/>
      <c r="B205" s="19"/>
      <c r="C205" s="19"/>
      <c r="D205" s="19"/>
      <c r="E205" s="19"/>
      <c r="F205" s="19">
        <v>2</v>
      </c>
      <c r="G205" s="19" t="s">
        <v>397</v>
      </c>
      <c r="H205" s="19"/>
      <c r="I205" s="19"/>
      <c r="J205" s="19"/>
      <c r="K205" s="19"/>
      <c r="L205" s="19"/>
      <c r="M205" s="19"/>
      <c r="N205" s="19"/>
      <c r="O205" s="19"/>
      <c r="P205" s="19"/>
      <c r="Q205" s="19">
        <v>2</v>
      </c>
      <c r="R205" s="19"/>
      <c r="S205" s="19"/>
      <c r="T205" s="19"/>
      <c r="U205" s="19"/>
    </row>
    <row r="206" spans="1:68" hidden="1" x14ac:dyDescent="0.2">
      <c r="A206" s="19"/>
      <c r="B206" s="19"/>
      <c r="C206" s="19"/>
      <c r="D206" s="19"/>
      <c r="E206" s="19"/>
      <c r="F206" s="19" t="s">
        <v>39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68" hidden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68" hidden="1" x14ac:dyDescent="0.2">
      <c r="A208" s="19" t="s">
        <v>40</v>
      </c>
      <c r="B208" s="19"/>
      <c r="C208" s="19"/>
      <c r="D208" s="19"/>
      <c r="E208" s="19"/>
      <c r="F208" s="19">
        <v>1</v>
      </c>
      <c r="G208" s="19" t="s">
        <v>41</v>
      </c>
      <c r="H208" s="19"/>
      <c r="I208" s="19"/>
      <c r="J208" s="19"/>
      <c r="K208" s="19"/>
      <c r="L208" s="19"/>
      <c r="M208" s="19"/>
      <c r="N208" s="19"/>
      <c r="O208" s="19"/>
      <c r="P208" s="19"/>
      <c r="Q208" s="19">
        <v>1</v>
      </c>
      <c r="R208" s="19"/>
      <c r="S208" s="19"/>
      <c r="T208" s="19"/>
      <c r="U208" s="19"/>
    </row>
    <row r="209" spans="1:21" hidden="1" x14ac:dyDescent="0.2">
      <c r="A209" s="19"/>
      <c r="B209" s="19"/>
      <c r="C209" s="19"/>
      <c r="D209" s="19"/>
      <c r="E209" s="19"/>
      <c r="F209" s="19">
        <v>2</v>
      </c>
      <c r="G209" s="19" t="s">
        <v>42</v>
      </c>
      <c r="H209" s="19"/>
      <c r="I209" s="19"/>
      <c r="J209" s="19"/>
      <c r="K209" s="19"/>
      <c r="L209" s="19"/>
      <c r="M209" s="19"/>
      <c r="N209" s="19"/>
      <c r="O209" s="19"/>
      <c r="P209" s="19"/>
      <c r="Q209" s="19">
        <v>2</v>
      </c>
      <c r="R209" s="19"/>
      <c r="S209" s="19"/>
      <c r="T209" s="19"/>
      <c r="U209" s="19"/>
    </row>
    <row r="210" spans="1:21" hidden="1" x14ac:dyDescent="0.2">
      <c r="A210" s="19"/>
      <c r="B210" s="19"/>
      <c r="C210" s="19"/>
      <c r="D210" s="19"/>
      <c r="E210" s="19"/>
      <c r="F210" s="19">
        <v>3</v>
      </c>
      <c r="G210" s="19" t="s">
        <v>43</v>
      </c>
      <c r="H210" s="19"/>
      <c r="I210" s="19"/>
      <c r="J210" s="19"/>
      <c r="K210" s="19"/>
      <c r="L210" s="19"/>
      <c r="M210" s="19"/>
      <c r="N210" s="19"/>
      <c r="O210" s="19"/>
      <c r="P210" s="19"/>
      <c r="Q210" s="19">
        <v>3</v>
      </c>
      <c r="R210" s="19"/>
      <c r="S210" s="19"/>
      <c r="T210" s="19"/>
      <c r="U210" s="19"/>
    </row>
    <row r="211" spans="1:21" hidden="1" x14ac:dyDescent="0.2">
      <c r="A211" s="19"/>
      <c r="B211" s="19"/>
      <c r="C211" s="19"/>
      <c r="D211" s="19"/>
      <c r="E211" s="19"/>
      <c r="F211" s="19">
        <v>4</v>
      </c>
      <c r="G211" s="19" t="s">
        <v>384</v>
      </c>
      <c r="H211" s="19"/>
      <c r="I211" s="19"/>
      <c r="J211" s="19"/>
      <c r="K211" s="19"/>
      <c r="L211" s="19"/>
      <c r="M211" s="19"/>
      <c r="N211" s="19"/>
      <c r="O211" s="19"/>
      <c r="P211" s="19"/>
      <c r="Q211" s="19">
        <v>5</v>
      </c>
      <c r="R211" s="19"/>
      <c r="S211" s="19"/>
      <c r="T211" s="19"/>
      <c r="U211" s="19"/>
    </row>
    <row r="212" spans="1:21" hidden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idden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idden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idden="1" x14ac:dyDescent="0.2">
      <c r="A215" s="19" t="s">
        <v>48</v>
      </c>
      <c r="B215" s="19"/>
      <c r="C215" s="19"/>
      <c r="D215" s="19"/>
      <c r="E215" s="19"/>
      <c r="F215" s="19">
        <v>1</v>
      </c>
      <c r="G215" s="20" t="s">
        <v>49</v>
      </c>
      <c r="H215" s="19"/>
      <c r="I215" s="19"/>
      <c r="J215" s="19"/>
      <c r="K215" s="19"/>
      <c r="L215" s="19"/>
      <c r="M215" s="19"/>
      <c r="N215" s="19"/>
      <c r="O215" s="19"/>
      <c r="P215" s="19"/>
      <c r="Q215" s="19">
        <v>1</v>
      </c>
      <c r="R215" s="19"/>
      <c r="S215" s="19" t="s">
        <v>376</v>
      </c>
      <c r="T215" s="19"/>
      <c r="U215" s="19"/>
    </row>
    <row r="216" spans="1:21" hidden="1" x14ac:dyDescent="0.2">
      <c r="A216" s="19"/>
      <c r="B216" s="19"/>
      <c r="C216" s="19"/>
      <c r="D216" s="19"/>
      <c r="E216" s="19"/>
      <c r="F216" s="19">
        <v>2</v>
      </c>
      <c r="G216" s="20" t="s">
        <v>50</v>
      </c>
      <c r="H216" s="19"/>
      <c r="I216" s="19"/>
      <c r="J216" s="19"/>
      <c r="K216" s="19"/>
      <c r="L216" s="19"/>
      <c r="M216" s="19"/>
      <c r="N216" s="19"/>
      <c r="O216" s="19"/>
      <c r="P216" s="19"/>
      <c r="Q216" s="19">
        <v>2</v>
      </c>
      <c r="R216" s="19"/>
      <c r="S216" s="19" t="s">
        <v>376</v>
      </c>
      <c r="T216" s="19"/>
      <c r="U216" s="19"/>
    </row>
    <row r="217" spans="1:21" hidden="1" x14ac:dyDescent="0.2">
      <c r="A217" s="19"/>
      <c r="B217" s="19"/>
      <c r="C217" s="19"/>
      <c r="D217" s="19"/>
      <c r="E217" s="19"/>
      <c r="F217" s="19">
        <v>3</v>
      </c>
      <c r="G217" s="20" t="s">
        <v>51</v>
      </c>
      <c r="H217" s="19"/>
      <c r="I217" s="19"/>
      <c r="J217" s="19"/>
      <c r="K217" s="19"/>
      <c r="L217" s="19"/>
      <c r="M217" s="19"/>
      <c r="N217" s="19"/>
      <c r="O217" s="19"/>
      <c r="P217" s="19"/>
      <c r="Q217" s="19">
        <v>3</v>
      </c>
      <c r="R217" s="19"/>
      <c r="S217" s="19" t="s">
        <v>377</v>
      </c>
      <c r="T217" s="19"/>
      <c r="U217" s="19"/>
    </row>
    <row r="218" spans="1:21" hidden="1" x14ac:dyDescent="0.2">
      <c r="A218" s="19"/>
      <c r="B218" s="19"/>
      <c r="C218" s="19"/>
      <c r="D218" s="19"/>
      <c r="E218" s="19"/>
      <c r="F218" s="19">
        <v>4</v>
      </c>
      <c r="G218" s="20" t="s">
        <v>52</v>
      </c>
      <c r="H218" s="19"/>
      <c r="I218" s="19"/>
      <c r="J218" s="19"/>
      <c r="K218" s="19"/>
      <c r="L218" s="19"/>
      <c r="M218" s="19"/>
      <c r="N218" s="19"/>
      <c r="O218" s="19"/>
      <c r="P218" s="19"/>
      <c r="Q218" s="19">
        <v>4</v>
      </c>
      <c r="R218" s="19"/>
      <c r="S218" s="19" t="s">
        <v>377</v>
      </c>
      <c r="T218" s="19"/>
      <c r="U218" s="19"/>
    </row>
    <row r="219" spans="1:21" hidden="1" x14ac:dyDescent="0.2">
      <c r="A219" s="19"/>
      <c r="B219" s="19"/>
      <c r="C219" s="19"/>
      <c r="D219" s="19"/>
      <c r="E219" s="19"/>
      <c r="F219" s="19">
        <v>5</v>
      </c>
      <c r="G219" s="20" t="s">
        <v>53</v>
      </c>
      <c r="H219" s="19"/>
      <c r="I219" s="19"/>
      <c r="J219" s="19"/>
      <c r="K219" s="19"/>
      <c r="L219" s="19"/>
      <c r="M219" s="19"/>
      <c r="N219" s="19"/>
      <c r="O219" s="19"/>
      <c r="P219" s="19"/>
      <c r="Q219" s="19">
        <v>5</v>
      </c>
      <c r="R219" s="19"/>
      <c r="S219" s="19" t="s">
        <v>378</v>
      </c>
      <c r="T219" s="19"/>
      <c r="U219" s="19"/>
    </row>
    <row r="220" spans="1:21" hidden="1" x14ac:dyDescent="0.2">
      <c r="A220" s="19"/>
      <c r="B220" s="19"/>
      <c r="C220" s="19"/>
      <c r="D220" s="19"/>
      <c r="E220" s="19"/>
      <c r="F220" s="19">
        <v>6</v>
      </c>
      <c r="G220" s="20" t="s">
        <v>54</v>
      </c>
      <c r="H220" s="19"/>
      <c r="I220" s="19"/>
      <c r="J220" s="19"/>
      <c r="K220" s="19"/>
      <c r="L220" s="19"/>
      <c r="M220" s="19"/>
      <c r="N220" s="19"/>
      <c r="O220" s="19"/>
      <c r="P220" s="19"/>
      <c r="Q220" s="19">
        <v>6</v>
      </c>
      <c r="R220" s="19"/>
      <c r="S220" s="19" t="s">
        <v>378</v>
      </c>
      <c r="T220" s="19"/>
      <c r="U220" s="19"/>
    </row>
    <row r="221" spans="1:21" hidden="1" x14ac:dyDescent="0.2">
      <c r="A221" s="19"/>
      <c r="B221" s="19"/>
      <c r="C221" s="19"/>
      <c r="D221" s="19"/>
      <c r="E221" s="19"/>
      <c r="F221" s="19">
        <v>7</v>
      </c>
      <c r="G221" s="20" t="s">
        <v>55</v>
      </c>
      <c r="H221" s="19"/>
      <c r="I221" s="19"/>
      <c r="J221" s="19"/>
      <c r="K221" s="19"/>
      <c r="L221" s="19"/>
      <c r="M221" s="19"/>
      <c r="N221" s="19"/>
      <c r="O221" s="19"/>
      <c r="P221" s="19"/>
      <c r="Q221" s="19">
        <v>7</v>
      </c>
      <c r="R221" s="19"/>
      <c r="S221" s="19" t="s">
        <v>379</v>
      </c>
      <c r="T221" s="19"/>
      <c r="U221" s="19"/>
    </row>
    <row r="222" spans="1:21" hidden="1" x14ac:dyDescent="0.2">
      <c r="A222" s="19"/>
      <c r="B222" s="19"/>
      <c r="C222" s="19"/>
      <c r="D222" s="19"/>
      <c r="E222" s="19"/>
      <c r="F222" s="19">
        <v>8</v>
      </c>
      <c r="G222" s="19" t="s">
        <v>56</v>
      </c>
      <c r="H222" s="19"/>
      <c r="I222" s="19"/>
      <c r="J222" s="19"/>
      <c r="K222" s="19"/>
      <c r="L222" s="19"/>
      <c r="M222" s="19"/>
      <c r="N222" s="19"/>
      <c r="O222" s="19"/>
      <c r="P222" s="19"/>
      <c r="Q222" s="19">
        <v>8</v>
      </c>
      <c r="R222" s="19"/>
      <c r="S222" s="19" t="s">
        <v>379</v>
      </c>
      <c r="T222" s="19"/>
      <c r="U222" s="19"/>
    </row>
    <row r="223" spans="1:21" hidden="1" x14ac:dyDescent="0.2">
      <c r="A223" s="19"/>
      <c r="B223" s="19"/>
      <c r="C223" s="19"/>
      <c r="D223" s="19"/>
      <c r="E223" s="19"/>
      <c r="F223" s="19">
        <v>9</v>
      </c>
      <c r="G223" s="19" t="s">
        <v>57</v>
      </c>
      <c r="H223" s="19"/>
      <c r="I223" s="19"/>
      <c r="J223" s="19"/>
      <c r="K223" s="19"/>
      <c r="L223" s="19"/>
      <c r="M223" s="19"/>
      <c r="N223" s="19"/>
      <c r="O223" s="19"/>
      <c r="P223" s="19"/>
      <c r="Q223" s="19">
        <v>99</v>
      </c>
      <c r="R223" s="19"/>
      <c r="S223" s="19"/>
      <c r="T223" s="19"/>
      <c r="U223" s="19"/>
    </row>
    <row r="224" spans="1:21" hidden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idden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idden="1" x14ac:dyDescent="0.2">
      <c r="A226" s="19" t="s">
        <v>32</v>
      </c>
      <c r="B226" s="19"/>
      <c r="C226" s="19"/>
      <c r="D226" s="19"/>
      <c r="E226" s="19"/>
      <c r="F226" s="19">
        <v>1</v>
      </c>
      <c r="G226" s="19" t="s">
        <v>34</v>
      </c>
      <c r="H226" s="19"/>
      <c r="I226" s="19"/>
      <c r="J226" s="19"/>
      <c r="K226" s="19"/>
      <c r="L226" s="19"/>
      <c r="M226" s="19"/>
      <c r="N226" s="19"/>
      <c r="O226" s="19"/>
      <c r="P226" s="19"/>
      <c r="Q226" s="19">
        <v>1</v>
      </c>
      <c r="R226" s="19"/>
      <c r="S226" s="19"/>
      <c r="T226" s="19"/>
      <c r="U226" s="19"/>
    </row>
    <row r="227" spans="1:21" hidden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idden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idden="1" x14ac:dyDescent="0.2">
      <c r="A229" s="19" t="s">
        <v>237</v>
      </c>
      <c r="B229" s="19"/>
      <c r="C229" s="19"/>
      <c r="D229" s="19"/>
      <c r="E229" s="19"/>
      <c r="F229" s="19">
        <v>1</v>
      </c>
      <c r="G229" s="19" t="s">
        <v>238</v>
      </c>
      <c r="H229" s="19"/>
      <c r="I229" s="19"/>
      <c r="J229" s="19"/>
      <c r="K229" s="19"/>
      <c r="L229" s="19"/>
      <c r="M229" s="19"/>
      <c r="N229" s="19"/>
      <c r="O229" s="19"/>
      <c r="P229" s="19"/>
      <c r="Q229" s="19">
        <v>0</v>
      </c>
      <c r="R229" s="19"/>
      <c r="S229" s="19"/>
      <c r="T229" s="19"/>
      <c r="U229" s="19"/>
    </row>
    <row r="230" spans="1:21" hidden="1" x14ac:dyDescent="0.2">
      <c r="A230" s="19"/>
      <c r="B230" s="19"/>
      <c r="C230" s="19"/>
      <c r="D230" s="19"/>
      <c r="E230" s="19"/>
      <c r="F230" s="19">
        <v>2</v>
      </c>
      <c r="G230" s="19" t="s">
        <v>239</v>
      </c>
      <c r="H230" s="19"/>
      <c r="I230" s="19"/>
      <c r="J230" s="19"/>
      <c r="K230" s="19"/>
      <c r="L230" s="19"/>
      <c r="M230" s="19"/>
      <c r="N230" s="19"/>
      <c r="O230" s="19"/>
      <c r="P230" s="19"/>
      <c r="Q230" s="19">
        <v>1</v>
      </c>
      <c r="R230" s="19"/>
      <c r="S230" s="19"/>
      <c r="T230" s="19"/>
      <c r="U230" s="19"/>
    </row>
    <row r="231" spans="1:21" hidden="1" x14ac:dyDescent="0.2">
      <c r="A231" s="19"/>
      <c r="B231" s="19"/>
      <c r="C231" s="19"/>
      <c r="D231" s="19"/>
      <c r="E231" s="19"/>
      <c r="F231" s="19">
        <v>3</v>
      </c>
      <c r="G231" s="19" t="s">
        <v>240</v>
      </c>
      <c r="H231" s="19"/>
      <c r="I231" s="19"/>
      <c r="J231" s="19"/>
      <c r="K231" s="19"/>
      <c r="L231" s="19"/>
      <c r="M231" s="19"/>
      <c r="N231" s="19"/>
      <c r="O231" s="19"/>
      <c r="P231" s="19"/>
      <c r="Q231" s="19">
        <v>2</v>
      </c>
      <c r="R231" s="19"/>
      <c r="S231" s="19"/>
      <c r="T231" s="19"/>
      <c r="U231" s="19"/>
    </row>
    <row r="232" spans="1:21" hidden="1" x14ac:dyDescent="0.2">
      <c r="A232" s="19"/>
      <c r="B232" s="19"/>
      <c r="C232" s="19"/>
      <c r="D232" s="19"/>
      <c r="E232" s="19"/>
      <c r="F232" s="19">
        <v>4</v>
      </c>
      <c r="G232" s="19" t="s">
        <v>241</v>
      </c>
      <c r="H232" s="19"/>
      <c r="I232" s="19"/>
      <c r="J232" s="19"/>
      <c r="K232" s="19"/>
      <c r="L232" s="19"/>
      <c r="M232" s="19"/>
      <c r="N232" s="19"/>
      <c r="O232" s="19"/>
      <c r="P232" s="19"/>
      <c r="Q232" s="19">
        <v>3</v>
      </c>
      <c r="R232" s="19"/>
      <c r="S232" s="19"/>
      <c r="T232" s="19"/>
      <c r="U232" s="19"/>
    </row>
    <row r="233" spans="1:21" hidden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idden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idden="1" x14ac:dyDescent="0.2">
      <c r="A235" s="19" t="s">
        <v>250</v>
      </c>
      <c r="B235" s="19"/>
      <c r="C235" s="19"/>
      <c r="D235" s="19"/>
      <c r="E235" s="19"/>
      <c r="F235" s="19">
        <v>1</v>
      </c>
      <c r="G235" s="19" t="s">
        <v>251</v>
      </c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idden="1" x14ac:dyDescent="0.2">
      <c r="A236" s="19"/>
      <c r="B236" s="19"/>
      <c r="C236" s="19"/>
      <c r="D236" s="19"/>
      <c r="E236" s="19"/>
      <c r="F236" s="19">
        <v>2</v>
      </c>
      <c r="G236" s="19" t="s">
        <v>252</v>
      </c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idden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idden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idden="1" x14ac:dyDescent="0.2">
      <c r="A239" s="19" t="s">
        <v>253</v>
      </c>
      <c r="B239" s="19"/>
      <c r="C239" s="19"/>
      <c r="D239" s="19"/>
      <c r="E239" s="19"/>
      <c r="F239" s="19">
        <v>1</v>
      </c>
      <c r="G239" s="19" t="s">
        <v>254</v>
      </c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idden="1" x14ac:dyDescent="0.2">
      <c r="A240" s="19"/>
      <c r="B240" s="19"/>
      <c r="C240" s="19"/>
      <c r="D240" s="19"/>
      <c r="E240" s="19"/>
      <c r="F240" s="19">
        <v>2</v>
      </c>
      <c r="G240" s="19" t="s">
        <v>255</v>
      </c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idden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idden="1" x14ac:dyDescent="0.2"/>
    <row r="243" spans="1:21" hidden="1" x14ac:dyDescent="0.2"/>
    <row r="244" spans="1:21" hidden="1" x14ac:dyDescent="0.2"/>
    <row r="245" spans="1:21" hidden="1" x14ac:dyDescent="0.2"/>
    <row r="246" spans="1:21" hidden="1" x14ac:dyDescent="0.2"/>
    <row r="247" spans="1:21" hidden="1" x14ac:dyDescent="0.2"/>
    <row r="248" spans="1:21" hidden="1" x14ac:dyDescent="0.2"/>
    <row r="249" spans="1:21" hidden="1" x14ac:dyDescent="0.2"/>
    <row r="250" spans="1:21" hidden="1" x14ac:dyDescent="0.2"/>
    <row r="251" spans="1:21" hidden="1" x14ac:dyDescent="0.2"/>
    <row r="252" spans="1:21" hidden="1" x14ac:dyDescent="0.2"/>
    <row r="253" spans="1:21" hidden="1" x14ac:dyDescent="0.2"/>
    <row r="254" spans="1:21" hidden="1" x14ac:dyDescent="0.2"/>
    <row r="255" spans="1:21" hidden="1" x14ac:dyDescent="0.2"/>
    <row r="256" spans="1:21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</sheetData>
  <sheetProtection password="C648" sheet="1" selectLockedCells="1"/>
  <mergeCells count="891">
    <mergeCell ref="BD15:BN15"/>
    <mergeCell ref="BO15:BV15"/>
    <mergeCell ref="AP137:AP143"/>
    <mergeCell ref="AQ137:AR143"/>
    <mergeCell ref="AS137:AX143"/>
    <mergeCell ref="AY137:AZ137"/>
    <mergeCell ref="BA137:BF137"/>
    <mergeCell ref="AP123:AP129"/>
    <mergeCell ref="AQ123:AR129"/>
    <mergeCell ref="AS123:AX129"/>
    <mergeCell ref="AY123:AZ123"/>
    <mergeCell ref="BA123:BF123"/>
    <mergeCell ref="AP130:AP136"/>
    <mergeCell ref="AQ130:AR136"/>
    <mergeCell ref="AS130:AX136"/>
    <mergeCell ref="AY130:AZ130"/>
    <mergeCell ref="BA130:BF130"/>
    <mergeCell ref="AY142:AZ142"/>
    <mergeCell ref="BA142:BF142"/>
    <mergeCell ref="AY143:AZ143"/>
    <mergeCell ref="BA143:BF143"/>
    <mergeCell ref="AY131:AZ131"/>
    <mergeCell ref="BA131:BF131"/>
    <mergeCell ref="AY138:AZ138"/>
    <mergeCell ref="BA138:BF138"/>
    <mergeCell ref="AY139:AZ139"/>
    <mergeCell ref="BA139:BF139"/>
    <mergeCell ref="AY140:AZ140"/>
    <mergeCell ref="BA140:BF140"/>
    <mergeCell ref="AY141:AZ141"/>
    <mergeCell ref="BA141:BF141"/>
    <mergeCell ref="BA133:BF133"/>
    <mergeCell ref="AY134:AZ134"/>
    <mergeCell ref="BA134:BF134"/>
    <mergeCell ref="AY135:AZ135"/>
    <mergeCell ref="BA135:BF135"/>
    <mergeCell ref="AY136:AZ136"/>
    <mergeCell ref="AY132:AZ132"/>
    <mergeCell ref="BA132:BF132"/>
    <mergeCell ref="AY133:AZ133"/>
    <mergeCell ref="BA136:BF136"/>
    <mergeCell ref="AY129:AZ129"/>
    <mergeCell ref="BA129:BF129"/>
    <mergeCell ref="BU116:BV116"/>
    <mergeCell ref="BU117:BV117"/>
    <mergeCell ref="AV116:AW116"/>
    <mergeCell ref="AX116:BC116"/>
    <mergeCell ref="BD116:BQ116"/>
    <mergeCell ref="BR116:BT116"/>
    <mergeCell ref="AV117:AW117"/>
    <mergeCell ref="AX117:BC117"/>
    <mergeCell ref="BD117:BQ117"/>
    <mergeCell ref="BR117:BT117"/>
    <mergeCell ref="AY124:AZ124"/>
    <mergeCell ref="BA124:BF124"/>
    <mergeCell ref="AY125:AZ125"/>
    <mergeCell ref="BA125:BF125"/>
    <mergeCell ref="AY126:AZ126"/>
    <mergeCell ref="BA126:BF126"/>
    <mergeCell ref="AY127:AZ127"/>
    <mergeCell ref="BA127:BF127"/>
    <mergeCell ref="AY128:AZ128"/>
    <mergeCell ref="BA128:BF128"/>
    <mergeCell ref="BD114:BQ114"/>
    <mergeCell ref="BR114:BT114"/>
    <mergeCell ref="AV115:AW115"/>
    <mergeCell ref="AX115:BC115"/>
    <mergeCell ref="BD115:BQ115"/>
    <mergeCell ref="BR115:BT115"/>
    <mergeCell ref="BU113:BV113"/>
    <mergeCell ref="BU114:BV114"/>
    <mergeCell ref="BU115:BV115"/>
    <mergeCell ref="AV114:AW114"/>
    <mergeCell ref="AX114:BC114"/>
    <mergeCell ref="BU110:BV110"/>
    <mergeCell ref="BU111:BV111"/>
    <mergeCell ref="BU112:BV112"/>
    <mergeCell ref="BU105:BV105"/>
    <mergeCell ref="BU106:BV106"/>
    <mergeCell ref="BU107:BV107"/>
    <mergeCell ref="BU108:BV108"/>
    <mergeCell ref="AV113:AW113"/>
    <mergeCell ref="AX113:BC113"/>
    <mergeCell ref="BD113:BQ113"/>
    <mergeCell ref="BR113:BT113"/>
    <mergeCell ref="BU109:BV109"/>
    <mergeCell ref="AX106:BC106"/>
    <mergeCell ref="BD106:BQ106"/>
    <mergeCell ref="BR106:BT106"/>
    <mergeCell ref="AV107:AW107"/>
    <mergeCell ref="AX107:BC107"/>
    <mergeCell ref="BD107:BQ107"/>
    <mergeCell ref="BR107:BT107"/>
    <mergeCell ref="BR111:BT111"/>
    <mergeCell ref="AV112:AW112"/>
    <mergeCell ref="AX112:BC112"/>
    <mergeCell ref="BD112:BQ112"/>
    <mergeCell ref="BR112:BT112"/>
    <mergeCell ref="BU100:BV100"/>
    <mergeCell ref="BU101:BV101"/>
    <mergeCell ref="BU102:BV102"/>
    <mergeCell ref="BU103:BV103"/>
    <mergeCell ref="BU104:BV104"/>
    <mergeCell ref="BD104:BQ104"/>
    <mergeCell ref="BR104:BT104"/>
    <mergeCell ref="AP105:AQ107"/>
    <mergeCell ref="AR105:AU107"/>
    <mergeCell ref="AV105:AW105"/>
    <mergeCell ref="AX105:BC105"/>
    <mergeCell ref="BD102:BQ102"/>
    <mergeCell ref="BR102:BT102"/>
    <mergeCell ref="AV103:AW103"/>
    <mergeCell ref="AX103:BC103"/>
    <mergeCell ref="BD103:BQ103"/>
    <mergeCell ref="BR103:BT103"/>
    <mergeCell ref="AV104:AW104"/>
    <mergeCell ref="AX104:BC104"/>
    <mergeCell ref="AV102:AW102"/>
    <mergeCell ref="AX102:BC102"/>
    <mergeCell ref="BD105:BQ105"/>
    <mergeCell ref="BR105:BT105"/>
    <mergeCell ref="AV106:AW106"/>
    <mergeCell ref="BU98:BV98"/>
    <mergeCell ref="BU99:BV99"/>
    <mergeCell ref="BU96:BV96"/>
    <mergeCell ref="BU97:BV97"/>
    <mergeCell ref="AP96:AQ98"/>
    <mergeCell ref="AR96:AU98"/>
    <mergeCell ref="AV96:AW96"/>
    <mergeCell ref="AX96:BC96"/>
    <mergeCell ref="BD96:BQ96"/>
    <mergeCell ref="BR96:BT96"/>
    <mergeCell ref="AP99:AQ104"/>
    <mergeCell ref="AR99:AU104"/>
    <mergeCell ref="AV99:AW99"/>
    <mergeCell ref="AX99:BC99"/>
    <mergeCell ref="BD99:BQ99"/>
    <mergeCell ref="BR99:BT99"/>
    <mergeCell ref="AV100:AW100"/>
    <mergeCell ref="AX100:BC100"/>
    <mergeCell ref="BD100:BQ100"/>
    <mergeCell ref="BR100:BT100"/>
    <mergeCell ref="AV101:AW101"/>
    <mergeCell ref="AX101:BC101"/>
    <mergeCell ref="BD101:BQ101"/>
    <mergeCell ref="BR101:BT101"/>
    <mergeCell ref="BU83:BV83"/>
    <mergeCell ref="BU84:BV84"/>
    <mergeCell ref="BU85:BV85"/>
    <mergeCell ref="BU86:BV86"/>
    <mergeCell ref="BU80:BV80"/>
    <mergeCell ref="BU81:BV81"/>
    <mergeCell ref="BU82:BV82"/>
    <mergeCell ref="BU94:BV94"/>
    <mergeCell ref="BU95:BV95"/>
    <mergeCell ref="BU91:BV91"/>
    <mergeCell ref="BU92:BV92"/>
    <mergeCell ref="BU93:BV93"/>
    <mergeCell ref="BU89:BV90"/>
    <mergeCell ref="BU76:BV76"/>
    <mergeCell ref="AP73:AQ81"/>
    <mergeCell ref="AR73:AU81"/>
    <mergeCell ref="AV73:AW73"/>
    <mergeCell ref="AX73:BC73"/>
    <mergeCell ref="BU77:BV77"/>
    <mergeCell ref="BU78:BV78"/>
    <mergeCell ref="BU79:BV79"/>
    <mergeCell ref="AP69:AQ72"/>
    <mergeCell ref="AR69:AU72"/>
    <mergeCell ref="BR69:BT69"/>
    <mergeCell ref="AV70:AW70"/>
    <mergeCell ref="AX70:BC70"/>
    <mergeCell ref="BD70:BQ70"/>
    <mergeCell ref="BR70:BT70"/>
    <mergeCell ref="AV71:AW71"/>
    <mergeCell ref="AX71:BC71"/>
    <mergeCell ref="BD71:BQ71"/>
    <mergeCell ref="AV69:AW69"/>
    <mergeCell ref="AX69:BC69"/>
    <mergeCell ref="BD69:BQ69"/>
    <mergeCell ref="BU70:BV70"/>
    <mergeCell ref="BU71:BV71"/>
    <mergeCell ref="BU72:BV72"/>
    <mergeCell ref="BU73:BV73"/>
    <mergeCell ref="BU74:BV74"/>
    <mergeCell ref="BU75:BV75"/>
    <mergeCell ref="BU68:BV68"/>
    <mergeCell ref="BU69:BV69"/>
    <mergeCell ref="BU61:BV61"/>
    <mergeCell ref="BU62:BV62"/>
    <mergeCell ref="BU63:BV63"/>
    <mergeCell ref="BU64:BV64"/>
    <mergeCell ref="BU65:BV65"/>
    <mergeCell ref="BU67:BV67"/>
    <mergeCell ref="BD64:BQ64"/>
    <mergeCell ref="BR64:BT64"/>
    <mergeCell ref="BD65:BQ65"/>
    <mergeCell ref="BR65:BT65"/>
    <mergeCell ref="AW48:BC48"/>
    <mergeCell ref="BD48:BE48"/>
    <mergeCell ref="BF48:BV48"/>
    <mergeCell ref="BU66:BV66"/>
    <mergeCell ref="AV66:AW66"/>
    <mergeCell ref="AX66:BC66"/>
    <mergeCell ref="BD66:BQ66"/>
    <mergeCell ref="BR66:BT66"/>
    <mergeCell ref="AV65:AW65"/>
    <mergeCell ref="AX65:BC65"/>
    <mergeCell ref="AV64:AW64"/>
    <mergeCell ref="AX64:BC64"/>
    <mergeCell ref="AU51:BV51"/>
    <mergeCell ref="BU59:BV60"/>
    <mergeCell ref="AU48:AV48"/>
    <mergeCell ref="AU49:BC49"/>
    <mergeCell ref="BG42:BI42"/>
    <mergeCell ref="BJ42:BM42"/>
    <mergeCell ref="AP36:AT36"/>
    <mergeCell ref="BF36:BV36"/>
    <mergeCell ref="AP37:AT37"/>
    <mergeCell ref="AU37:AV37"/>
    <mergeCell ref="AW37:BC37"/>
    <mergeCell ref="BD37:BE37"/>
    <mergeCell ref="BF37:BV37"/>
    <mergeCell ref="AP38:AT38"/>
    <mergeCell ref="AU38:BC38"/>
    <mergeCell ref="BD38:BH38"/>
    <mergeCell ref="BI38:BQ38"/>
    <mergeCell ref="BF47:BV47"/>
    <mergeCell ref="AP14:AT14"/>
    <mergeCell ref="AP15:AT15"/>
    <mergeCell ref="AU15:AW15"/>
    <mergeCell ref="AX15:BA15"/>
    <mergeCell ref="BB15:BC15"/>
    <mergeCell ref="AP31:AT31"/>
    <mergeCell ref="AU31:BE31"/>
    <mergeCell ref="BF31:BV31"/>
    <mergeCell ref="AP24:AT24"/>
    <mergeCell ref="AU24:BC24"/>
    <mergeCell ref="AP25:AT25"/>
    <mergeCell ref="AU25:BC25"/>
    <mergeCell ref="AP26:AT26"/>
    <mergeCell ref="AP30:AT30"/>
    <mergeCell ref="AU30:BE30"/>
    <mergeCell ref="BF30:BV30"/>
    <mergeCell ref="AU26:BV26"/>
    <mergeCell ref="AP22:AT22"/>
    <mergeCell ref="BF22:BV22"/>
    <mergeCell ref="AP23:AT23"/>
    <mergeCell ref="AU23:AV23"/>
    <mergeCell ref="AP42:AT42"/>
    <mergeCell ref="AU43:BF43"/>
    <mergeCell ref="BQ1:BV1"/>
    <mergeCell ref="AP6:AT6"/>
    <mergeCell ref="AU6:BC6"/>
    <mergeCell ref="AP8:AT8"/>
    <mergeCell ref="AU8:BC8"/>
    <mergeCell ref="AP9:AT9"/>
    <mergeCell ref="AU9:BC9"/>
    <mergeCell ref="AP10:AT10"/>
    <mergeCell ref="AU10:BC10"/>
    <mergeCell ref="BD10:BH10"/>
    <mergeCell ref="BI10:BV10"/>
    <mergeCell ref="AP7:AT7"/>
    <mergeCell ref="AU7:BC7"/>
    <mergeCell ref="L142:Q142"/>
    <mergeCell ref="L143:Q143"/>
    <mergeCell ref="R123:AG129"/>
    <mergeCell ref="R130:AG136"/>
    <mergeCell ref="R137:AG143"/>
    <mergeCell ref="L138:Q138"/>
    <mergeCell ref="L139:Q139"/>
    <mergeCell ref="L140:Q140"/>
    <mergeCell ref="L141:Q141"/>
    <mergeCell ref="L134:Q134"/>
    <mergeCell ref="L135:Q135"/>
    <mergeCell ref="L136:Q136"/>
    <mergeCell ref="L137:Q137"/>
    <mergeCell ref="L130:Q130"/>
    <mergeCell ref="L131:Q131"/>
    <mergeCell ref="L132:Q132"/>
    <mergeCell ref="L133:Q133"/>
    <mergeCell ref="L127:Q127"/>
    <mergeCell ref="L128:Q128"/>
    <mergeCell ref="L123:Q123"/>
    <mergeCell ref="L124:Q124"/>
    <mergeCell ref="L125:Q125"/>
    <mergeCell ref="L126:Q126"/>
    <mergeCell ref="L129:Q129"/>
    <mergeCell ref="AP50:AT50"/>
    <mergeCell ref="AU50:BC50"/>
    <mergeCell ref="AP51:AT51"/>
    <mergeCell ref="AP48:AT48"/>
    <mergeCell ref="AF64:AG64"/>
    <mergeCell ref="AY32:AZ32"/>
    <mergeCell ref="BB32:BD32"/>
    <mergeCell ref="AU33:AW33"/>
    <mergeCell ref="AX33:BD33"/>
    <mergeCell ref="AU34:AW34"/>
    <mergeCell ref="AX34:BV34"/>
    <mergeCell ref="AU35:AW35"/>
    <mergeCell ref="AX35:BV35"/>
    <mergeCell ref="F39:AG39"/>
    <mergeCell ref="F33:H33"/>
    <mergeCell ref="F38:N38"/>
    <mergeCell ref="O38:S38"/>
    <mergeCell ref="T38:AB38"/>
    <mergeCell ref="I33:O33"/>
    <mergeCell ref="AP39:AT39"/>
    <mergeCell ref="AU39:BH39"/>
    <mergeCell ref="BJ39:BV39"/>
    <mergeCell ref="AP47:AT47"/>
    <mergeCell ref="Q48:AG48"/>
    <mergeCell ref="AU16:AW16"/>
    <mergeCell ref="U42:X42"/>
    <mergeCell ref="AP32:AT35"/>
    <mergeCell ref="AU32:AW32"/>
    <mergeCell ref="F30:P30"/>
    <mergeCell ref="F31:P31"/>
    <mergeCell ref="Q31:AG31"/>
    <mergeCell ref="R42:T42"/>
    <mergeCell ref="F25:N25"/>
    <mergeCell ref="AW23:BC23"/>
    <mergeCell ref="AY16:AZ16"/>
    <mergeCell ref="BB16:BD16"/>
    <mergeCell ref="AU17:AW17"/>
    <mergeCell ref="AX17:BD17"/>
    <mergeCell ref="AU18:AW18"/>
    <mergeCell ref="AX18:BV18"/>
    <mergeCell ref="AU21:AW21"/>
    <mergeCell ref="AX21:BV21"/>
    <mergeCell ref="BD23:BE23"/>
    <mergeCell ref="BF23:BV23"/>
    <mergeCell ref="AU42:BD42"/>
    <mergeCell ref="BE42:BF42"/>
    <mergeCell ref="O37:P37"/>
    <mergeCell ref="P42:Q42"/>
    <mergeCell ref="A73:B81"/>
    <mergeCell ref="J128:K128"/>
    <mergeCell ref="B130:C136"/>
    <mergeCell ref="J132:K132"/>
    <mergeCell ref="J133:K133"/>
    <mergeCell ref="J134:K134"/>
    <mergeCell ref="J135:K135"/>
    <mergeCell ref="J136:K136"/>
    <mergeCell ref="AP16:AT21"/>
    <mergeCell ref="AP49:AT49"/>
    <mergeCell ref="AP43:AT43"/>
    <mergeCell ref="A130:A136"/>
    <mergeCell ref="G64:H64"/>
    <mergeCell ref="I64:N64"/>
    <mergeCell ref="A61:B68"/>
    <mergeCell ref="C61:F68"/>
    <mergeCell ref="G61:H61"/>
    <mergeCell ref="I61:N61"/>
    <mergeCell ref="O61:AB61"/>
    <mergeCell ref="AC61:AE61"/>
    <mergeCell ref="G62:H62"/>
    <mergeCell ref="I62:N62"/>
    <mergeCell ref="O62:AB62"/>
    <mergeCell ref="C73:F81"/>
    <mergeCell ref="A137:A143"/>
    <mergeCell ref="D123:I129"/>
    <mergeCell ref="D130:I136"/>
    <mergeCell ref="D137:I143"/>
    <mergeCell ref="B123:C129"/>
    <mergeCell ref="J138:K138"/>
    <mergeCell ref="J139:K139"/>
    <mergeCell ref="J140:K140"/>
    <mergeCell ref="B137:C143"/>
    <mergeCell ref="J141:K141"/>
    <mergeCell ref="J142:K142"/>
    <mergeCell ref="J143:K143"/>
    <mergeCell ref="J137:K137"/>
    <mergeCell ref="J130:K130"/>
    <mergeCell ref="J123:K123"/>
    <mergeCell ref="J124:K124"/>
    <mergeCell ref="J125:K125"/>
    <mergeCell ref="J126:K126"/>
    <mergeCell ref="J129:K129"/>
    <mergeCell ref="J131:K131"/>
    <mergeCell ref="J127:K127"/>
    <mergeCell ref="A123:A129"/>
    <mergeCell ref="A54:E54"/>
    <mergeCell ref="A55:E55"/>
    <mergeCell ref="F54:N54"/>
    <mergeCell ref="F55:N55"/>
    <mergeCell ref="A32:E35"/>
    <mergeCell ref="F32:H32"/>
    <mergeCell ref="A51:E51"/>
    <mergeCell ref="F37:G37"/>
    <mergeCell ref="H37:N37"/>
    <mergeCell ref="A47:E47"/>
    <mergeCell ref="H48:N48"/>
    <mergeCell ref="A48:E48"/>
    <mergeCell ref="AF76:AG76"/>
    <mergeCell ref="G77:H77"/>
    <mergeCell ref="I77:N77"/>
    <mergeCell ref="A49:E49"/>
    <mergeCell ref="F49:N49"/>
    <mergeCell ref="O59:AB60"/>
    <mergeCell ref="A23:E23"/>
    <mergeCell ref="Q30:AG30"/>
    <mergeCell ref="F19:H19"/>
    <mergeCell ref="I19:AG19"/>
    <mergeCell ref="F20:H20"/>
    <mergeCell ref="I20:AG20"/>
    <mergeCell ref="F26:AG26"/>
    <mergeCell ref="J32:K32"/>
    <mergeCell ref="M32:O32"/>
    <mergeCell ref="O23:P23"/>
    <mergeCell ref="A22:E22"/>
    <mergeCell ref="Q22:AG22"/>
    <mergeCell ref="A26:E26"/>
    <mergeCell ref="A30:E30"/>
    <mergeCell ref="Q23:AG23"/>
    <mergeCell ref="A24:E24"/>
    <mergeCell ref="F24:N24"/>
    <mergeCell ref="A25:E25"/>
    <mergeCell ref="AB1:AG1"/>
    <mergeCell ref="A10:E10"/>
    <mergeCell ref="F10:N10"/>
    <mergeCell ref="O10:S10"/>
    <mergeCell ref="T10:AG10"/>
    <mergeCell ref="Q47:AG47"/>
    <mergeCell ref="A36:E36"/>
    <mergeCell ref="Q36:AG36"/>
    <mergeCell ref="A14:E14"/>
    <mergeCell ref="A15:E15"/>
    <mergeCell ref="F15:H15"/>
    <mergeCell ref="I15:L15"/>
    <mergeCell ref="M15:N15"/>
    <mergeCell ref="F23:G23"/>
    <mergeCell ref="H23:N23"/>
    <mergeCell ref="A31:E31"/>
    <mergeCell ref="Q37:AG37"/>
    <mergeCell ref="A38:E38"/>
    <mergeCell ref="A43:E43"/>
    <mergeCell ref="F43:Q43"/>
    <mergeCell ref="F42:O42"/>
    <mergeCell ref="A6:E6"/>
    <mergeCell ref="F6:N6"/>
    <mergeCell ref="A8:E8"/>
    <mergeCell ref="F8:N8"/>
    <mergeCell ref="A9:E9"/>
    <mergeCell ref="F9:N9"/>
    <mergeCell ref="A16:E21"/>
    <mergeCell ref="F16:H16"/>
    <mergeCell ref="J16:K16"/>
    <mergeCell ref="M16:O16"/>
    <mergeCell ref="F17:H17"/>
    <mergeCell ref="F18:H18"/>
    <mergeCell ref="I18:AG18"/>
    <mergeCell ref="F21:H21"/>
    <mergeCell ref="I21:AG21"/>
    <mergeCell ref="O14:Y14"/>
    <mergeCell ref="Z14:AG14"/>
    <mergeCell ref="A7:E7"/>
    <mergeCell ref="F7:N7"/>
    <mergeCell ref="I17:O17"/>
    <mergeCell ref="O15:Y15"/>
    <mergeCell ref="Z15:AG15"/>
    <mergeCell ref="A37:E37"/>
    <mergeCell ref="AF63:AG63"/>
    <mergeCell ref="F34:H34"/>
    <mergeCell ref="I34:AG34"/>
    <mergeCell ref="F35:H35"/>
    <mergeCell ref="I35:AG35"/>
    <mergeCell ref="AC59:AE60"/>
    <mergeCell ref="O48:P48"/>
    <mergeCell ref="F48:G48"/>
    <mergeCell ref="A39:E39"/>
    <mergeCell ref="A42:E42"/>
    <mergeCell ref="AC62:AE62"/>
    <mergeCell ref="G63:H63"/>
    <mergeCell ref="I63:N63"/>
    <mergeCell ref="O63:AB63"/>
    <mergeCell ref="AC63:AE63"/>
    <mergeCell ref="F51:AG51"/>
    <mergeCell ref="A50:E50"/>
    <mergeCell ref="F50:N50"/>
    <mergeCell ref="AF66:AG66"/>
    <mergeCell ref="G65:H65"/>
    <mergeCell ref="I65:N65"/>
    <mergeCell ref="O65:AB65"/>
    <mergeCell ref="AC65:AE65"/>
    <mergeCell ref="G66:H66"/>
    <mergeCell ref="I66:N66"/>
    <mergeCell ref="O66:AB66"/>
    <mergeCell ref="AC66:AE66"/>
    <mergeCell ref="AF65:AG65"/>
    <mergeCell ref="AF67:AG67"/>
    <mergeCell ref="AF68:AG68"/>
    <mergeCell ref="AF69:AG69"/>
    <mergeCell ref="AF70:AG70"/>
    <mergeCell ref="AF71:AG71"/>
    <mergeCell ref="G68:H68"/>
    <mergeCell ref="I68:N68"/>
    <mergeCell ref="O68:AB68"/>
    <mergeCell ref="AC68:AE68"/>
    <mergeCell ref="G67:H67"/>
    <mergeCell ref="I67:N67"/>
    <mergeCell ref="O67:AB67"/>
    <mergeCell ref="AC67:AE67"/>
    <mergeCell ref="G76:H76"/>
    <mergeCell ref="I76:N76"/>
    <mergeCell ref="O76:AB76"/>
    <mergeCell ref="AF117:AG117"/>
    <mergeCell ref="AF93:AG93"/>
    <mergeCell ref="AF94:AG94"/>
    <mergeCell ref="AF95:AG95"/>
    <mergeCell ref="AF96:AG96"/>
    <mergeCell ref="AF97:AG97"/>
    <mergeCell ref="AF107:AG107"/>
    <mergeCell ref="AF98:AG98"/>
    <mergeCell ref="AF99:AG99"/>
    <mergeCell ref="AF100:AG100"/>
    <mergeCell ref="AF101:AG101"/>
    <mergeCell ref="AF102:AG102"/>
    <mergeCell ref="AF103:AG103"/>
    <mergeCell ref="AF104:AG104"/>
    <mergeCell ref="AF105:AG105"/>
    <mergeCell ref="AF106:AG106"/>
    <mergeCell ref="AF108:AG108"/>
    <mergeCell ref="I99:N99"/>
    <mergeCell ref="O99:AB99"/>
    <mergeCell ref="AC99:AE99"/>
    <mergeCell ref="G100:H100"/>
    <mergeCell ref="G73:H73"/>
    <mergeCell ref="I73:N73"/>
    <mergeCell ref="O73:AB73"/>
    <mergeCell ref="G74:H74"/>
    <mergeCell ref="I74:N74"/>
    <mergeCell ref="O74:AB74"/>
    <mergeCell ref="G75:H75"/>
    <mergeCell ref="AF116:AG116"/>
    <mergeCell ref="O72:AB72"/>
    <mergeCell ref="AC72:AE72"/>
    <mergeCell ref="AF109:AG109"/>
    <mergeCell ref="AF110:AG110"/>
    <mergeCell ref="AF111:AG111"/>
    <mergeCell ref="AF112:AG112"/>
    <mergeCell ref="AF113:AG113"/>
    <mergeCell ref="AF114:AG114"/>
    <mergeCell ref="AF115:AG115"/>
    <mergeCell ref="AF79:AG79"/>
    <mergeCell ref="AF80:AG80"/>
    <mergeCell ref="AF81:AG81"/>
    <mergeCell ref="AF72:AG72"/>
    <mergeCell ref="AF73:AG73"/>
    <mergeCell ref="AF74:AG74"/>
    <mergeCell ref="AF75:AG75"/>
    <mergeCell ref="A69:B72"/>
    <mergeCell ref="C69:F72"/>
    <mergeCell ref="G69:H69"/>
    <mergeCell ref="I69:N69"/>
    <mergeCell ref="O69:AB69"/>
    <mergeCell ref="AC69:AE69"/>
    <mergeCell ref="G70:H70"/>
    <mergeCell ref="I70:N70"/>
    <mergeCell ref="O70:AB70"/>
    <mergeCell ref="AC70:AE70"/>
    <mergeCell ref="G71:H71"/>
    <mergeCell ref="I71:N71"/>
    <mergeCell ref="O71:AB71"/>
    <mergeCell ref="AC71:AE71"/>
    <mergeCell ref="G72:H72"/>
    <mergeCell ref="I72:N72"/>
    <mergeCell ref="I75:N75"/>
    <mergeCell ref="O75:AB75"/>
    <mergeCell ref="AC75:AE75"/>
    <mergeCell ref="AC76:AE76"/>
    <mergeCell ref="A82:B86"/>
    <mergeCell ref="C82:F86"/>
    <mergeCell ref="G82:H82"/>
    <mergeCell ref="I82:N82"/>
    <mergeCell ref="O82:AB82"/>
    <mergeCell ref="AC82:AE82"/>
    <mergeCell ref="G83:H83"/>
    <mergeCell ref="I83:N83"/>
    <mergeCell ref="O83:AB83"/>
    <mergeCell ref="AC83:AE83"/>
    <mergeCell ref="G84:H84"/>
    <mergeCell ref="I84:N84"/>
    <mergeCell ref="O84:AB84"/>
    <mergeCell ref="AC84:AE84"/>
    <mergeCell ref="G85:H85"/>
    <mergeCell ref="I85:N85"/>
    <mergeCell ref="G86:H86"/>
    <mergeCell ref="I86:N86"/>
    <mergeCell ref="O77:AB77"/>
    <mergeCell ref="G78:H78"/>
    <mergeCell ref="I100:N100"/>
    <mergeCell ref="O100:AB100"/>
    <mergeCell ref="AC100:AE100"/>
    <mergeCell ref="G98:H98"/>
    <mergeCell ref="I98:N98"/>
    <mergeCell ref="O98:AB98"/>
    <mergeCell ref="AC98:AE98"/>
    <mergeCell ref="I78:N78"/>
    <mergeCell ref="O78:AB78"/>
    <mergeCell ref="AC78:AE78"/>
    <mergeCell ref="G79:H79"/>
    <mergeCell ref="I79:N79"/>
    <mergeCell ref="O79:AB79"/>
    <mergeCell ref="AC79:AE79"/>
    <mergeCell ref="G80:H80"/>
    <mergeCell ref="I80:N80"/>
    <mergeCell ref="O80:AB80"/>
    <mergeCell ref="AC80:AE80"/>
    <mergeCell ref="G81:H81"/>
    <mergeCell ref="I81:N81"/>
    <mergeCell ref="O81:AB81"/>
    <mergeCell ref="AC81:AE81"/>
    <mergeCell ref="G96:H96"/>
    <mergeCell ref="I96:N96"/>
    <mergeCell ref="O96:AB96"/>
    <mergeCell ref="AC96:AE96"/>
    <mergeCell ref="G97:H97"/>
    <mergeCell ref="I97:N97"/>
    <mergeCell ref="O97:AB97"/>
    <mergeCell ref="AC97:AE97"/>
    <mergeCell ref="G94:H94"/>
    <mergeCell ref="I94:N94"/>
    <mergeCell ref="O94:AB94"/>
    <mergeCell ref="AC94:AE94"/>
    <mergeCell ref="G95:H95"/>
    <mergeCell ref="I95:N95"/>
    <mergeCell ref="O95:AB95"/>
    <mergeCell ref="AC95:AE95"/>
    <mergeCell ref="O85:AB85"/>
    <mergeCell ref="AC85:AE85"/>
    <mergeCell ref="O86:AB86"/>
    <mergeCell ref="AC86:AE86"/>
    <mergeCell ref="I110:N110"/>
    <mergeCell ref="O110:AB110"/>
    <mergeCell ref="AC110:AE110"/>
    <mergeCell ref="G111:H111"/>
    <mergeCell ref="I111:N111"/>
    <mergeCell ref="O111:AB111"/>
    <mergeCell ref="AC111:AE111"/>
    <mergeCell ref="G101:H101"/>
    <mergeCell ref="I101:N101"/>
    <mergeCell ref="O101:AB101"/>
    <mergeCell ref="AC101:AE101"/>
    <mergeCell ref="G102:H102"/>
    <mergeCell ref="I102:N102"/>
    <mergeCell ref="O102:AB102"/>
    <mergeCell ref="AC102:AE102"/>
    <mergeCell ref="G103:H103"/>
    <mergeCell ref="I103:N103"/>
    <mergeCell ref="O103:AB103"/>
    <mergeCell ref="AC103:AE103"/>
    <mergeCell ref="G104:H104"/>
    <mergeCell ref="I104:N104"/>
    <mergeCell ref="O104:AB104"/>
    <mergeCell ref="AC104:AE104"/>
    <mergeCell ref="I109:N109"/>
    <mergeCell ref="O109:AB109"/>
    <mergeCell ref="AC109:AE109"/>
    <mergeCell ref="G105:H105"/>
    <mergeCell ref="I105:N105"/>
    <mergeCell ref="O105:AB105"/>
    <mergeCell ref="AC105:AE105"/>
    <mergeCell ref="G106:H106"/>
    <mergeCell ref="I106:N106"/>
    <mergeCell ref="O106:AB106"/>
    <mergeCell ref="AC106:AE106"/>
    <mergeCell ref="G107:H107"/>
    <mergeCell ref="I107:N107"/>
    <mergeCell ref="O107:AB107"/>
    <mergeCell ref="AC107:AE107"/>
    <mergeCell ref="I112:N112"/>
    <mergeCell ref="G93:H93"/>
    <mergeCell ref="I93:N93"/>
    <mergeCell ref="G116:H116"/>
    <mergeCell ref="I116:N116"/>
    <mergeCell ref="O116:AB116"/>
    <mergeCell ref="AC116:AE116"/>
    <mergeCell ref="O112:AB112"/>
    <mergeCell ref="AC112:AE112"/>
    <mergeCell ref="G113:H113"/>
    <mergeCell ref="I113:N113"/>
    <mergeCell ref="O113:AB113"/>
    <mergeCell ref="AC113:AE113"/>
    <mergeCell ref="G114:H114"/>
    <mergeCell ref="I114:N114"/>
    <mergeCell ref="O114:AB114"/>
    <mergeCell ref="AC114:AE114"/>
    <mergeCell ref="G115:H115"/>
    <mergeCell ref="I115:N115"/>
    <mergeCell ref="G108:H108"/>
    <mergeCell ref="I108:N108"/>
    <mergeCell ref="O108:AB108"/>
    <mergeCell ref="AC108:AE108"/>
    <mergeCell ref="G109:H109"/>
    <mergeCell ref="A96:B98"/>
    <mergeCell ref="C96:F98"/>
    <mergeCell ref="A99:B104"/>
    <mergeCell ref="C99:F104"/>
    <mergeCell ref="A105:B107"/>
    <mergeCell ref="C105:F107"/>
    <mergeCell ref="A108:B117"/>
    <mergeCell ref="C108:F117"/>
    <mergeCell ref="G112:H112"/>
    <mergeCell ref="G110:H110"/>
    <mergeCell ref="G99:H99"/>
    <mergeCell ref="A91:B95"/>
    <mergeCell ref="C91:F95"/>
    <mergeCell ref="G91:H91"/>
    <mergeCell ref="I91:N91"/>
    <mergeCell ref="O91:AB91"/>
    <mergeCell ref="AC91:AE91"/>
    <mergeCell ref="G92:H92"/>
    <mergeCell ref="I92:N92"/>
    <mergeCell ref="O92:AB92"/>
    <mergeCell ref="AC92:AE92"/>
    <mergeCell ref="A151:P160"/>
    <mergeCell ref="AP151:BE160"/>
    <mergeCell ref="AU19:AW19"/>
    <mergeCell ref="AU20:AW20"/>
    <mergeCell ref="AX19:BV19"/>
    <mergeCell ref="AX20:BV20"/>
    <mergeCell ref="BD59:BQ60"/>
    <mergeCell ref="BR59:BT60"/>
    <mergeCell ref="AP61:AQ68"/>
    <mergeCell ref="AR61:AU68"/>
    <mergeCell ref="AV61:AW61"/>
    <mergeCell ref="AX61:BC61"/>
    <mergeCell ref="BD61:BQ61"/>
    <mergeCell ref="BR61:BT61"/>
    <mergeCell ref="AV62:AW62"/>
    <mergeCell ref="AX62:BC62"/>
    <mergeCell ref="BD62:BQ62"/>
    <mergeCell ref="BR62:BT62"/>
    <mergeCell ref="AV63:AW63"/>
    <mergeCell ref="AX63:BC63"/>
    <mergeCell ref="BD63:BQ63"/>
    <mergeCell ref="BR63:BT63"/>
    <mergeCell ref="G117:H117"/>
    <mergeCell ref="I117:N117"/>
    <mergeCell ref="BR72:BT72"/>
    <mergeCell ref="AV76:AW76"/>
    <mergeCell ref="AX76:BC76"/>
    <mergeCell ref="BD76:BQ76"/>
    <mergeCell ref="BR76:BT76"/>
    <mergeCell ref="O115:AB115"/>
    <mergeCell ref="AC115:AE115"/>
    <mergeCell ref="O93:AB93"/>
    <mergeCell ref="AC93:AE93"/>
    <mergeCell ref="AC73:AE73"/>
    <mergeCell ref="AF82:AG82"/>
    <mergeCell ref="AF83:AG83"/>
    <mergeCell ref="AF84:AG84"/>
    <mergeCell ref="AF85:AG85"/>
    <mergeCell ref="AF86:AG86"/>
    <mergeCell ref="AF91:AG91"/>
    <mergeCell ref="AF92:AG92"/>
    <mergeCell ref="O89:AB90"/>
    <mergeCell ref="AC89:AE90"/>
    <mergeCell ref="AF89:AG90"/>
    <mergeCell ref="AF77:AG77"/>
    <mergeCell ref="AF78:AG78"/>
    <mergeCell ref="AC74:AE74"/>
    <mergeCell ref="AC77:AE77"/>
    <mergeCell ref="BD77:BQ77"/>
    <mergeCell ref="BR77:BT77"/>
    <mergeCell ref="AV67:AW67"/>
    <mergeCell ref="AX67:BC67"/>
    <mergeCell ref="BD67:BQ67"/>
    <mergeCell ref="BR67:BT67"/>
    <mergeCell ref="AV68:AW68"/>
    <mergeCell ref="AX68:BC68"/>
    <mergeCell ref="BD68:BQ68"/>
    <mergeCell ref="BR68:BT68"/>
    <mergeCell ref="BD73:BQ73"/>
    <mergeCell ref="BR73:BT73"/>
    <mergeCell ref="AV74:AW74"/>
    <mergeCell ref="AX74:BC74"/>
    <mergeCell ref="BD74:BQ74"/>
    <mergeCell ref="BR74:BT74"/>
    <mergeCell ref="AV75:AW75"/>
    <mergeCell ref="AX75:BC75"/>
    <mergeCell ref="BD75:BQ75"/>
    <mergeCell ref="BR75:BT75"/>
    <mergeCell ref="BR71:BT71"/>
    <mergeCell ref="AV72:AW72"/>
    <mergeCell ref="AX72:BC72"/>
    <mergeCell ref="BD72:BQ72"/>
    <mergeCell ref="BD83:BQ83"/>
    <mergeCell ref="BR83:BT83"/>
    <mergeCell ref="AV84:AW84"/>
    <mergeCell ref="AX84:BC84"/>
    <mergeCell ref="BD84:BQ84"/>
    <mergeCell ref="BR84:BT84"/>
    <mergeCell ref="AV85:AW85"/>
    <mergeCell ref="AX85:BC85"/>
    <mergeCell ref="BD85:BQ85"/>
    <mergeCell ref="BR85:BT85"/>
    <mergeCell ref="BR94:BT94"/>
    <mergeCell ref="BR95:BT95"/>
    <mergeCell ref="AV78:AW78"/>
    <mergeCell ref="AX78:BC78"/>
    <mergeCell ref="BD78:BQ78"/>
    <mergeCell ref="BR78:BT78"/>
    <mergeCell ref="AV79:AW79"/>
    <mergeCell ref="AX79:BC79"/>
    <mergeCell ref="BD79:BQ79"/>
    <mergeCell ref="BR79:BT79"/>
    <mergeCell ref="AV80:AW80"/>
    <mergeCell ref="AX80:BC80"/>
    <mergeCell ref="BD80:BQ80"/>
    <mergeCell ref="BR80:BT80"/>
    <mergeCell ref="AV81:AW81"/>
    <mergeCell ref="AX81:BC81"/>
    <mergeCell ref="BD81:BQ81"/>
    <mergeCell ref="BR81:BT81"/>
    <mergeCell ref="AV82:AW82"/>
    <mergeCell ref="AX82:BC82"/>
    <mergeCell ref="BD82:BQ82"/>
    <mergeCell ref="BR82:BT82"/>
    <mergeCell ref="AV83:AW83"/>
    <mergeCell ref="AX83:BC83"/>
    <mergeCell ref="BD86:BQ86"/>
    <mergeCell ref="BR86:BT86"/>
    <mergeCell ref="BD89:BQ90"/>
    <mergeCell ref="BR89:BT90"/>
    <mergeCell ref="AV97:AW97"/>
    <mergeCell ref="AX97:BC97"/>
    <mergeCell ref="BD97:BQ97"/>
    <mergeCell ref="BR97:BT97"/>
    <mergeCell ref="AV98:AW98"/>
    <mergeCell ref="AX98:BC98"/>
    <mergeCell ref="BD98:BQ98"/>
    <mergeCell ref="BR98:BT98"/>
    <mergeCell ref="AV91:AW91"/>
    <mergeCell ref="AX91:BC91"/>
    <mergeCell ref="BD91:BQ91"/>
    <mergeCell ref="BR91:BT91"/>
    <mergeCell ref="AV92:AW92"/>
    <mergeCell ref="BR92:BT92"/>
    <mergeCell ref="AV93:AW93"/>
    <mergeCell ref="AX93:BC93"/>
    <mergeCell ref="BD93:BQ93"/>
    <mergeCell ref="BR93:BT93"/>
    <mergeCell ref="AV94:AW94"/>
    <mergeCell ref="AX94:BC94"/>
    <mergeCell ref="BR108:BT108"/>
    <mergeCell ref="AV109:AW109"/>
    <mergeCell ref="AX109:BC109"/>
    <mergeCell ref="BD109:BQ109"/>
    <mergeCell ref="BR109:BT109"/>
    <mergeCell ref="AV110:AW110"/>
    <mergeCell ref="AX110:BC110"/>
    <mergeCell ref="BD110:BQ110"/>
    <mergeCell ref="BR110:BT110"/>
    <mergeCell ref="BD108:BQ108"/>
    <mergeCell ref="AV111:AW111"/>
    <mergeCell ref="AX111:BC111"/>
    <mergeCell ref="BD111:BQ111"/>
    <mergeCell ref="AP91:AQ95"/>
    <mergeCell ref="AR91:AU95"/>
    <mergeCell ref="AX92:BC92"/>
    <mergeCell ref="BD92:BQ92"/>
    <mergeCell ref="AV95:AW95"/>
    <mergeCell ref="AX95:BC95"/>
    <mergeCell ref="BD95:BQ95"/>
    <mergeCell ref="BD94:BQ94"/>
    <mergeCell ref="BD14:BN14"/>
    <mergeCell ref="BO14:BV14"/>
    <mergeCell ref="X1:AA1"/>
    <mergeCell ref="AP54:AT54"/>
    <mergeCell ref="AU54:BC54"/>
    <mergeCell ref="AP55:AT55"/>
    <mergeCell ref="AU55:BC55"/>
    <mergeCell ref="AP108:AQ117"/>
    <mergeCell ref="AR108:AU117"/>
    <mergeCell ref="AV108:AW108"/>
    <mergeCell ref="AX108:BC108"/>
    <mergeCell ref="AP82:AQ86"/>
    <mergeCell ref="AR82:AU86"/>
    <mergeCell ref="AV86:AW86"/>
    <mergeCell ref="AX86:BC86"/>
    <mergeCell ref="AV77:AW77"/>
    <mergeCell ref="AX77:BC77"/>
    <mergeCell ref="O117:AB117"/>
    <mergeCell ref="AC117:AE117"/>
    <mergeCell ref="O64:AB64"/>
    <mergeCell ref="AC64:AE64"/>
    <mergeCell ref="AF59:AG60"/>
    <mergeCell ref="AF61:AG61"/>
    <mergeCell ref="AF62:AG62"/>
  </mergeCells>
  <phoneticPr fontId="2"/>
  <conditionalFormatting sqref="A148:A150">
    <cfRule type="expression" dxfId="12" priority="7" stopIfTrue="1">
      <formula>ISERROR(A148)</formula>
    </cfRule>
  </conditionalFormatting>
  <conditionalFormatting sqref="B144:B147 B161:B187">
    <cfRule type="expression" dxfId="11" priority="13" stopIfTrue="1">
      <formula>ISERROR(B144)</formula>
    </cfRule>
  </conditionalFormatting>
  <conditionalFormatting sqref="C69 C73 C82">
    <cfRule type="expression" dxfId="10" priority="11" stopIfTrue="1">
      <formula>ISERROR(C69)</formula>
    </cfRule>
  </conditionalFormatting>
  <conditionalFormatting sqref="C91 C96 C99">
    <cfRule type="expression" dxfId="9" priority="10" stopIfTrue="1">
      <formula>ISERROR(C91)</formula>
    </cfRule>
  </conditionalFormatting>
  <conditionalFormatting sqref="C105">
    <cfRule type="expression" dxfId="8" priority="9" stopIfTrue="1">
      <formula>ISERROR(C105)</formula>
    </cfRule>
  </conditionalFormatting>
  <conditionalFormatting sqref="C108">
    <cfRule type="expression" dxfId="7" priority="8" stopIfTrue="1">
      <formula>ISERROR(C108)</formula>
    </cfRule>
  </conditionalFormatting>
  <conditionalFormatting sqref="AF61:AG86 AF91:AG117">
    <cfRule type="expression" dxfId="6" priority="1">
      <formula>COUNTA($AF$61:$AG$86,$AF$91:$AG$117) =0</formula>
    </cfRule>
  </conditionalFormatting>
  <conditionalFormatting sqref="AP148:AP150">
    <cfRule type="expression" dxfId="5" priority="6" stopIfTrue="1">
      <formula>ISERROR(AP148)</formula>
    </cfRule>
  </conditionalFormatting>
  <conditionalFormatting sqref="AQ144:AQ147 AQ161:AQ187">
    <cfRule type="expression" dxfId="4" priority="12" stopIfTrue="1">
      <formula>ISERROR(AQ144)</formula>
    </cfRule>
  </conditionalFormatting>
  <conditionalFormatting sqref="AR69 AR73 AR82">
    <cfRule type="expression" dxfId="3" priority="5" stopIfTrue="1">
      <formula>ISERROR(AR69)</formula>
    </cfRule>
  </conditionalFormatting>
  <conditionalFormatting sqref="AR91 AR96 AR99">
    <cfRule type="expression" dxfId="2" priority="4" stopIfTrue="1">
      <formula>ISERROR(AR91)</formula>
    </cfRule>
  </conditionalFormatting>
  <conditionalFormatting sqref="AR105">
    <cfRule type="expression" dxfId="1" priority="3" stopIfTrue="1">
      <formula>ISERROR(AR105)</formula>
    </cfRule>
  </conditionalFormatting>
  <conditionalFormatting sqref="AR108">
    <cfRule type="expression" dxfId="0" priority="2" stopIfTrue="1">
      <formula>ISERROR(AR108)</formula>
    </cfRule>
  </conditionalFormatting>
  <dataValidations count="51">
    <dataValidation type="whole" allowBlank="1" showInputMessage="1" showErrorMessage="1" promptTitle="半角　　　　　　　　　　　　　　　　　." prompt="営業種目表の該当番号を記入" sqref="B123:C143 AQ123:AR143" xr:uid="{00000000-0002-0000-0000-000000000000}">
      <formula1>1</formula1>
      <formula2>26</formula2>
    </dataValidation>
    <dataValidation type="whole" allowBlank="1" showInputMessage="1" showErrorMessage="1" promptTitle="半角　　　　　　　　　　　　　　　　." prompt="営業種目表の該当番号を記入" sqref="J123:K143 AY123:AZ143" xr:uid="{00000000-0002-0000-0000-000001000000}">
      <formula1>1</formula1>
      <formula2>7</formula2>
    </dataValidation>
    <dataValidation type="list" operator="equal" allowBlank="1" showInputMessage="1" showErrorMessage="1" promptTitle="リスト選択" prompt="　" sqref="BU87:BU88 AF61:AG86" xr:uid="{00000000-0002-0000-0000-000002000000}">
      <formula1>$G$226</formula1>
    </dataValidation>
    <dataValidation type="textLength" operator="lessThanOrEqual" allowBlank="1" showInputMessage="1" showErrorMessage="1" errorTitle="エラー" error="文字数の不正です" sqref="BA32 L32 BA16 L16" xr:uid="{00000000-0002-0000-0000-000003000000}">
      <formula1>8</formula1>
    </dataValidation>
    <dataValidation type="textLength" operator="lessThanOrEqual" allowBlank="1" showInputMessage="1" showErrorMessage="1" errorTitle="エラー" error="文字数が不正です" sqref="F30:F31 AU30:AU31" xr:uid="{00000000-0002-0000-0000-000004000000}">
      <formula1>40</formula1>
    </dataValidation>
    <dataValidation type="list" allowBlank="1" showInputMessage="1" showErrorMessage="1" sqref="AU10:BC10" xr:uid="{00000000-0002-0000-0000-000005000000}">
      <formula1>$G$204:$G$205</formula1>
    </dataValidation>
    <dataValidation type="list" allowBlank="1" showInputMessage="1" showErrorMessage="1" sqref="BI10:BV10" xr:uid="{00000000-0002-0000-0000-000006000000}">
      <formula1>$G$208:$G$212</formula1>
    </dataValidation>
    <dataValidation type="date" operator="greaterThanOrEqual" allowBlank="1" showInputMessage="1" showErrorMessage="1" sqref="AB1:AG2 BQ1:BV2" xr:uid="{00000000-0002-0000-0000-000007000000}">
      <formula1>1</formula1>
    </dataValidation>
    <dataValidation type="custom" imeMode="hiragana" allowBlank="1" showInputMessage="1" showErrorMessage="1" error="住所は160文字以内で入力してください" promptTitle="全角１０文字以内" prompt="　" sqref="AX17:BD17" xr:uid="{00000000-0002-0000-0000-000008000000}">
      <formula1>LEN(AX17)+LEN(AX18)+LEN(AX21) &lt;= 160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5:N25 AU25:BC25" xr:uid="{00000000-0002-0000-0000-000009000000}">
      <formula1>13</formula1>
    </dataValidation>
    <dataValidation imeMode="halfAlpha" allowBlank="1" showInputMessage="1" showErrorMessage="1" promptTitle="半角" prompt=" " sqref="AU51 AU26 U39:AG39 F51 F26:F27 BJ39:BV39" xr:uid="{00000000-0002-0000-0000-00000A000000}"/>
    <dataValidation type="textLength" imeMode="hiragana" operator="lessThanOrEqual" allowBlank="1" showInputMessage="1" showErrorMessage="1" errorTitle="エラー" error="50文字以内で入力してください" promptTitle="全角" prompt=" " sqref="H23:N23 AW23:BC23" xr:uid="{00000000-0002-0000-0000-00000B000000}">
      <formula1>50</formula1>
    </dataValidation>
    <dataValidation type="textLength" imeMode="halfAlpha" operator="lessThanOrEqual" allowBlank="1" showInputMessage="1" showErrorMessage="1" errorTitle="エラー" error="文字数の不正です" promptTitle="半角" prompt="　" sqref="BB32:BD32 M32:O32 BB16:BD16 M16:O16" xr:uid="{00000000-0002-0000-0000-00000C000000}">
      <formula1>4</formula1>
    </dataValidation>
    <dataValidation type="textLength" imeMode="halfAlpha" operator="equal" allowBlank="1" showInputMessage="1" showErrorMessage="1" errorTitle="エラー" error="文字数の不正です" promptTitle="半角" prompt="　" sqref="AY32:AZ32 J32:K32 AY16:AZ16 J16:K16" xr:uid="{00000000-0002-0000-0000-00000D000000}">
      <formula1>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4:N24 F38:N38 T38:AB38 F50:N50 AU24:BC24 AU38:BC38 BI38:BQ38 AU50:BC50" xr:uid="{00000000-0002-0000-0000-00000E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22:AG22 Q47:AG47 BF22:BV22 BF47:BV47" xr:uid="{00000000-0002-0000-0000-00000F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5" xr:uid="{00000000-0002-0000-0000-000010000000}">
      <formula1>60</formula1>
    </dataValidation>
    <dataValidation type="textLength" imeMode="hiragana" operator="lessThanOrEqual" allowBlank="1" showInputMessage="1" showErrorMessage="1" error="50文字以内で入力してください" promptTitle="全角" prompt="　" sqref="Q23:AG23 Q37:AG37 Q48:AG48 BF23:BV23 BF37:BV37 BF48:BV48" xr:uid="{00000000-0002-0000-0000-000011000000}">
      <formula1>50</formula1>
    </dataValidation>
    <dataValidation type="custom" imeMode="hiragana" allowBlank="1" showInputMessage="1" showErrorMessage="1" error="住所は160文字以内で入力してください" promptTitle="全角４０文字以内" prompt="　" sqref="AX34:BV35" xr:uid="{00000000-0002-0000-0000-000012000000}">
      <formula1>LEN(AX34)+LEN(AX35)+LEN(AX36)&lt;=160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4" xr:uid="{00000000-0002-0000-0000-000013000000}">
      <formula1>60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5:L15 AX15:BA15" xr:uid="{00000000-0002-0000-0000-000014000000}">
      <formula1>$G$215:$G$223</formula1>
    </dataValidation>
    <dataValidation type="custom" imeMode="hiragana" allowBlank="1" showInputMessage="1" showErrorMessage="1" error="住所は160文字以内で入力してください" promptTitle="全角１０文字以内" prompt="　" sqref="AX33" xr:uid="{00000000-0002-0000-0000-000015000000}">
      <formula1>LEN(AX33)+LEN(AX34)+LEN(AX35)&lt;=160</formula1>
    </dataValidation>
    <dataValidation imeMode="halfAlpha" allowBlank="1" showInputMessage="1" showErrorMessage="1" promptTitle="半角 " prompt=" " sqref="F39:S39 AU39:BH39" xr:uid="{00000000-0002-0000-0000-000016000000}"/>
    <dataValidation type="textLength" imeMode="fullKatakana" operator="lessThanOrEqual" allowBlank="1" showInputMessage="1" showErrorMessage="1" errorTitle="エラー" error="50文字以内で入力してください" promptTitle="全角" prompt="　" sqref="Q30:AG30 BF30:BV30" xr:uid="{00000000-0002-0000-0000-000017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6:AG36 BF36:BV36" xr:uid="{00000000-0002-0000-0000-000018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7:N37 AW37:BC37" xr:uid="{00000000-0002-0000-0000-000019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31:AG31 BF31:BV31" xr:uid="{00000000-0002-0000-0000-00001A000000}">
      <formula1>50</formula1>
    </dataValidation>
    <dataValidation imeMode="halfAlpha" allowBlank="1" showInputMessage="1" showErrorMessage="1" sqref="F7:N7 BJ42:BM42" xr:uid="{00000000-0002-0000-0000-00001B000000}"/>
    <dataValidation type="whole" imeMode="halfAlpha" operator="greaterThanOrEqual" allowBlank="1" showInputMessage="1" showErrorMessage="1" promptTitle="登記簿記載の資本金を記入" prompt="　" sqref="F42:O42 AU42:BD42" xr:uid="{00000000-0002-0000-0000-00001C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9:N49 AU49:BC49" xr:uid="{00000000-0002-0000-0000-00001D000000}">
      <formula1>13</formula1>
    </dataValidation>
    <dataValidation type="textLength" operator="lessThanOrEqual" allowBlank="1" showInputMessage="1" showErrorMessage="1" errorTitle="エラー" error="50文字以内で入力してください" promptTitle="全角" prompt="　" sqref="H48:N48 AW48:BC48" xr:uid="{00000000-0002-0000-0000-00001E000000}">
      <formula1>50</formula1>
    </dataValidation>
    <dataValidation type="textLength" imeMode="hiragana" operator="lessThanOrEqual" allowBlank="1" showInputMessage="1" showErrorMessage="1" promptTitle="全角　　　　　　　　　　." prompt="具体的な内容を記入" sqref="BG123:BV143" xr:uid="{00000000-0002-0000-0000-00001F000000}">
      <formula1>255</formula1>
    </dataValidation>
    <dataValidation type="list" allowBlank="1" showInputMessage="1" showErrorMessage="1" promptTitle="リスト選択" prompt="　" sqref="F10:N10" xr:uid="{00000000-0002-0000-0000-000020000000}">
      <formula1>$G$204:$G$205</formula1>
    </dataValidation>
    <dataValidation type="list" allowBlank="1" showInputMessage="1" showErrorMessage="1" promptTitle="リスト選択" prompt="　" sqref="T10:AG10" xr:uid="{00000000-0002-0000-0000-000021000000}">
      <formula1>$G$208:$G$212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33:O33 I17:O17" xr:uid="{00000000-0002-0000-0000-000022000000}">
      <formula1>10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4:AG35" xr:uid="{00000000-0002-0000-0000-000023000000}">
      <formula1>40</formula1>
    </dataValidation>
    <dataValidation type="textLength" imeMode="hiragana" operator="lessThanOrEqual" allowBlank="1" showInputMessage="1" showErrorMessage="1" promptTitle="全角２５５文字以内" prompt="具体的な内容を記入" sqref="R123:AG143" xr:uid="{00000000-0002-0000-0000-000024000000}">
      <formula1>255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I18:AG21 AX18:BV21" xr:uid="{00000000-0002-0000-0000-000025000000}">
      <formula1>35</formula1>
    </dataValidation>
    <dataValidation type="list" allowBlank="1" showInputMessage="1" showErrorMessage="1" promptTitle="リスト選択" prompt="　" sqref="F43:Q43 AU43:BF43" xr:uid="{00000000-0002-0000-0000-000026000000}">
      <formula1>$G$229:$G$232</formula1>
    </dataValidation>
    <dataValidation type="list" allowBlank="1" showInputMessage="1" showErrorMessage="1" sqref="AU54:BC54" xr:uid="{00000000-0002-0000-0000-000027000000}">
      <formula1>$G$235:$G$236</formula1>
    </dataValidation>
    <dataValidation type="list" allowBlank="1" showInputMessage="1" showErrorMessage="1" sqref="AU55:BC55" xr:uid="{00000000-0002-0000-0000-000028000000}">
      <formula1>$G$239:$G$240</formula1>
    </dataValidation>
    <dataValidation allowBlank="1" showInputMessage="1" showErrorMessage="1" promptTitle="１行につき、１つの許認可名を記入してください" prompt=" " sqref="A151:P160 AP151:BE160" xr:uid="{00000000-0002-0000-0000-000029000000}"/>
    <dataValidation allowBlank="1" showInputMessage="1" showErrorMessage="1" promptTitle="半角" prompt="　" sqref="F9:N9" xr:uid="{00000000-0002-0000-0000-00002A000000}"/>
    <dataValidation type="list" operator="equal" allowBlank="1" showInputMessage="1" showErrorMessage="1" sqref="BU61:BV86" xr:uid="{00000000-0002-0000-0000-00002B000000}">
      <formula1>$G$226</formula1>
    </dataValidation>
    <dataValidation type="list" allowBlank="1" showInputMessage="1" showErrorMessage="1" promptTitle="リスト選択" prompt="　" sqref="AF91:AG117" xr:uid="{00000000-0002-0000-0000-00002C000000}">
      <formula1>$G$226</formula1>
    </dataValidation>
    <dataValidation operator="equal" allowBlank="1" showInputMessage="1" showErrorMessage="1" sqref="AF87:AG88" xr:uid="{00000000-0002-0000-0000-00002D000000}"/>
    <dataValidation type="list" allowBlank="1" showInputMessage="1" showErrorMessage="1" promptTitle="リスト選択" prompt="　" sqref="F54:N54" xr:uid="{00000000-0002-0000-0000-00002E000000}">
      <formula1>$G$235:$G$236</formula1>
    </dataValidation>
    <dataValidation type="list" allowBlank="1" showInputMessage="1" showErrorMessage="1" promptTitle="リスト選択" prompt="　" sqref="F55:N55" xr:uid="{00000000-0002-0000-0000-00002F000000}">
      <formula1>$G$239:$G$240</formula1>
    </dataValidation>
    <dataValidation type="whole" imeMode="halfAlpha" operator="greaterThanOrEqual" allowBlank="1" showInputMessage="1" showErrorMessage="1" sqref="U42:X42" xr:uid="{00000000-0002-0000-0000-000030000000}">
      <formula1>0</formula1>
    </dataValidation>
    <dataValidation type="textLength" imeMode="hiragana" operator="lessThanOrEqual" allowBlank="1" showInputMessage="1" showErrorMessage="1" errorTitle="エラー" error="60文字以内で入力してください" promptTitle="全角　　　　　　　." prompt="営業所名を入力" sqref="Z15:AG15" xr:uid="{00000000-0002-0000-0000-000031000000}">
      <formula1>60</formula1>
    </dataValidation>
    <dataValidation type="textLength" imeMode="fullKatakana" operator="lessThanOrEqual" allowBlank="1" showInputMessage="1" showErrorMessage="1" errorTitle="エラー" error="60文字以内で入力してください" promptTitle="全角カナ　　　　　　　　　　." prompt="営業所名のフリガナを記入" sqref="Z14:AG14" xr:uid="{00000000-0002-0000-0000-000032000000}">
      <formula1>60</formula1>
    </dataValidation>
  </dataValidations>
  <printOptions horizontalCentered="1"/>
  <pageMargins left="0.7" right="0.7" top="0.75" bottom="0.75" header="0.3" footer="0.3"/>
  <pageSetup paperSize="9" scale="98" orientation="portrait" verticalDpi="0" r:id="rId1"/>
  <headerFooter alignWithMargins="0"/>
  <rowBreaks count="3" manualBreakCount="3">
    <brk id="57" max="16383" man="1"/>
    <brk id="88" max="74" man="1"/>
    <brk id="117" max="7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8"/>
  <sheetViews>
    <sheetView workbookViewId="0">
      <selection activeCell="F12" sqref="F12"/>
    </sheetView>
  </sheetViews>
  <sheetFormatPr defaultColWidth="9" defaultRowHeight="10.8" x14ac:dyDescent="0.2"/>
  <cols>
    <col min="1" max="2" width="13.109375" style="15" customWidth="1"/>
    <col min="3" max="3" width="14.77734375" style="10" bestFit="1" customWidth="1"/>
    <col min="4" max="5" width="15.33203125" style="10" customWidth="1"/>
    <col min="6" max="6" width="23.33203125" style="10" customWidth="1"/>
    <col min="7" max="14" width="15" style="10" customWidth="1"/>
    <col min="15" max="16384" width="9" style="10"/>
  </cols>
  <sheetData>
    <row r="1" spans="1:14" ht="15.75" customHeight="1" x14ac:dyDescent="0.2">
      <c r="A1" s="8" t="s">
        <v>61</v>
      </c>
      <c r="B1" s="8" t="s">
        <v>62</v>
      </c>
      <c r="C1" s="9" t="s">
        <v>63</v>
      </c>
      <c r="D1" s="9" t="s">
        <v>64</v>
      </c>
      <c r="E1" s="9" t="s">
        <v>65</v>
      </c>
      <c r="F1" s="9" t="s">
        <v>66</v>
      </c>
      <c r="G1" s="9" t="s">
        <v>67</v>
      </c>
      <c r="H1" s="9"/>
      <c r="I1" s="9"/>
      <c r="J1" s="9"/>
      <c r="K1" s="9"/>
      <c r="L1" s="9"/>
      <c r="M1" s="9"/>
      <c r="N1" s="9" t="s">
        <v>68</v>
      </c>
    </row>
    <row r="2" spans="1:14" ht="12.9" customHeight="1" x14ac:dyDescent="0.2">
      <c r="A2" s="11" t="s">
        <v>69</v>
      </c>
      <c r="B2" s="11" t="s">
        <v>70</v>
      </c>
      <c r="C2" s="12" t="s">
        <v>71</v>
      </c>
      <c r="D2" s="13" t="s">
        <v>72</v>
      </c>
      <c r="E2" s="12"/>
      <c r="F2" s="10">
        <f>業者カード!AI2</f>
        <v>11</v>
      </c>
      <c r="G2" s="14"/>
      <c r="H2" s="14"/>
      <c r="I2" s="14"/>
      <c r="J2" s="14"/>
      <c r="K2" s="14"/>
      <c r="L2" s="14"/>
      <c r="M2" s="14"/>
    </row>
    <row r="3" spans="1:14" ht="12.9" customHeight="1" x14ac:dyDescent="0.2">
      <c r="A3" s="11" t="s">
        <v>73</v>
      </c>
      <c r="B3" s="11"/>
      <c r="C3" s="12" t="s">
        <v>74</v>
      </c>
      <c r="D3" s="13" t="s">
        <v>75</v>
      </c>
      <c r="E3" s="12"/>
      <c r="F3" s="10" t="str">
        <f>業者カード!AK4</f>
        <v>2022082201</v>
      </c>
      <c r="G3" s="14"/>
      <c r="H3" s="14"/>
      <c r="I3" s="14"/>
      <c r="J3" s="14"/>
      <c r="K3" s="14"/>
      <c r="L3" s="14"/>
      <c r="M3" s="14"/>
    </row>
    <row r="4" spans="1:14" ht="12.9" customHeight="1" x14ac:dyDescent="0.2">
      <c r="A4" s="11" t="s">
        <v>76</v>
      </c>
      <c r="B4" s="11"/>
      <c r="C4" s="12" t="s">
        <v>77</v>
      </c>
      <c r="D4" s="13" t="s">
        <v>78</v>
      </c>
      <c r="E4" s="12"/>
      <c r="F4" s="10">
        <f>業者カード!AJ2</f>
        <v>2022</v>
      </c>
      <c r="G4" s="14"/>
      <c r="H4" s="14"/>
      <c r="I4" s="14"/>
      <c r="J4" s="14"/>
      <c r="K4" s="14"/>
      <c r="L4" s="14"/>
      <c r="M4" s="14"/>
    </row>
    <row r="5" spans="1:14" ht="12.9" customHeight="1" x14ac:dyDescent="0.2">
      <c r="A5" s="11" t="s">
        <v>79</v>
      </c>
      <c r="B5" s="11"/>
      <c r="C5" s="12" t="s">
        <v>80</v>
      </c>
      <c r="D5" s="13" t="s">
        <v>81</v>
      </c>
      <c r="E5" s="12"/>
      <c r="F5" s="10">
        <f>業者カード!AI5</f>
        <v>18201</v>
      </c>
      <c r="G5" s="14"/>
      <c r="H5" s="14"/>
      <c r="I5" s="14"/>
      <c r="J5" s="14"/>
      <c r="K5" s="14"/>
      <c r="L5" s="14"/>
      <c r="M5" s="14"/>
    </row>
    <row r="6" spans="1:14" ht="12.9" customHeight="1" x14ac:dyDescent="0.2"/>
    <row r="7" spans="1:14" ht="12.9" customHeight="1" x14ac:dyDescent="0.2">
      <c r="A7" s="11" t="s">
        <v>82</v>
      </c>
      <c r="B7" s="11"/>
      <c r="C7" s="9" t="s">
        <v>63</v>
      </c>
      <c r="D7" s="9" t="s">
        <v>64</v>
      </c>
      <c r="E7" s="9" t="s">
        <v>65</v>
      </c>
      <c r="F7" s="14" t="s">
        <v>66</v>
      </c>
      <c r="G7" s="14" t="s">
        <v>67</v>
      </c>
      <c r="H7" s="14"/>
      <c r="I7" s="14"/>
      <c r="J7" s="14"/>
      <c r="K7" s="14"/>
      <c r="L7" s="14"/>
      <c r="M7" s="14"/>
      <c r="N7" s="14"/>
    </row>
    <row r="8" spans="1:14" ht="12.9" customHeight="1" x14ac:dyDescent="0.2">
      <c r="A8" s="11" t="s">
        <v>26</v>
      </c>
      <c r="B8" s="11"/>
      <c r="C8" s="12" t="s">
        <v>84</v>
      </c>
      <c r="D8" s="12" t="s">
        <v>86</v>
      </c>
      <c r="E8" s="12" t="s">
        <v>87</v>
      </c>
      <c r="F8" s="10" t="str">
        <f>IF(業者カード!AB1="","",業者カード!AB1)</f>
        <v/>
      </c>
      <c r="G8" s="14"/>
      <c r="H8" s="14"/>
      <c r="I8" s="14"/>
      <c r="J8" s="14"/>
      <c r="K8" s="14"/>
      <c r="L8" s="14"/>
      <c r="M8" s="14"/>
      <c r="N8" s="10" t="s">
        <v>88</v>
      </c>
    </row>
    <row r="9" spans="1:14" ht="12.9" customHeight="1" x14ac:dyDescent="0.2">
      <c r="A9" s="11" t="s">
        <v>89</v>
      </c>
      <c r="B9" s="11"/>
      <c r="C9" s="12" t="s">
        <v>90</v>
      </c>
      <c r="D9" s="12" t="s">
        <v>91</v>
      </c>
      <c r="E9" s="12"/>
      <c r="F9" s="10" t="str">
        <f>業者カード!AH10</f>
        <v/>
      </c>
      <c r="G9" s="14">
        <f>業者カード!F10</f>
        <v>0</v>
      </c>
      <c r="H9" s="14"/>
      <c r="I9" s="14"/>
      <c r="J9" s="14"/>
      <c r="K9" s="14"/>
      <c r="L9" s="14"/>
      <c r="M9" s="14"/>
    </row>
    <row r="10" spans="1:14" ht="12.9" customHeight="1" x14ac:dyDescent="0.2">
      <c r="A10" s="11" t="s">
        <v>92</v>
      </c>
      <c r="B10" s="11"/>
      <c r="C10" s="12" t="s">
        <v>93</v>
      </c>
      <c r="D10" s="12" t="s">
        <v>94</v>
      </c>
      <c r="E10" s="12" t="s">
        <v>95</v>
      </c>
      <c r="F10" s="10" t="str">
        <f>業者カード!AI10</f>
        <v/>
      </c>
      <c r="G10" s="14">
        <f>業者カード!T10</f>
        <v>0</v>
      </c>
      <c r="H10" s="14"/>
      <c r="I10" s="14"/>
      <c r="J10" s="14"/>
      <c r="K10" s="14"/>
      <c r="L10" s="14"/>
      <c r="M10" s="14"/>
      <c r="N10" s="10" t="s">
        <v>96</v>
      </c>
    </row>
    <row r="11" spans="1:14" ht="12.9" customHeight="1" x14ac:dyDescent="0.2">
      <c r="A11" s="11" t="s">
        <v>196</v>
      </c>
      <c r="B11" s="11"/>
      <c r="C11" s="12" t="s">
        <v>83</v>
      </c>
      <c r="D11" s="12" t="s">
        <v>85</v>
      </c>
      <c r="E11" s="12" t="s">
        <v>197</v>
      </c>
      <c r="F11" s="10" t="str">
        <f>IF(業者カード!F8="","",業者カード!AH8)</f>
        <v/>
      </c>
      <c r="G11" s="14"/>
      <c r="H11" s="14"/>
      <c r="I11" s="14"/>
      <c r="J11" s="14"/>
      <c r="K11" s="14"/>
      <c r="L11" s="14"/>
      <c r="M11" s="14"/>
    </row>
    <row r="12" spans="1:14" ht="12.9" customHeight="1" x14ac:dyDescent="0.2">
      <c r="A12" s="11" t="s">
        <v>198</v>
      </c>
      <c r="B12" s="11"/>
      <c r="C12" s="120" t="s">
        <v>388</v>
      </c>
      <c r="D12" s="12" t="s">
        <v>85</v>
      </c>
      <c r="E12" s="12" t="s">
        <v>199</v>
      </c>
      <c r="F12" s="10" t="str">
        <f>IF(業者カード!F9="","",業者カード!F9)</f>
        <v/>
      </c>
      <c r="G12" s="14"/>
      <c r="H12" s="14"/>
      <c r="I12" s="14"/>
      <c r="J12" s="14"/>
      <c r="K12" s="14"/>
      <c r="L12" s="14"/>
      <c r="M12" s="14"/>
    </row>
    <row r="13" spans="1:14" ht="12.9" customHeight="1" x14ac:dyDescent="0.2"/>
    <row r="14" spans="1:14" ht="12.9" customHeight="1" x14ac:dyDescent="0.2">
      <c r="A14" s="11" t="s">
        <v>97</v>
      </c>
      <c r="B14" s="11"/>
      <c r="C14" s="9" t="s">
        <v>63</v>
      </c>
      <c r="D14" s="9" t="s">
        <v>64</v>
      </c>
      <c r="E14" s="9" t="s">
        <v>65</v>
      </c>
      <c r="F14" s="14"/>
      <c r="G14" s="14"/>
      <c r="H14" s="14"/>
      <c r="I14" s="14"/>
      <c r="J14" s="14"/>
      <c r="K14" s="14"/>
      <c r="L14" s="14"/>
      <c r="M14" s="14"/>
      <c r="N14" s="14" t="s">
        <v>98</v>
      </c>
    </row>
    <row r="15" spans="1:14" ht="12.9" customHeight="1" x14ac:dyDescent="0.2">
      <c r="A15" s="11" t="s">
        <v>99</v>
      </c>
      <c r="B15" s="11"/>
      <c r="C15" s="12" t="s">
        <v>100</v>
      </c>
      <c r="D15" s="12" t="s">
        <v>101</v>
      </c>
      <c r="E15" s="12"/>
      <c r="F15" s="10" t="str">
        <f>業者カード!AI15</f>
        <v/>
      </c>
      <c r="G15" s="14"/>
      <c r="H15" s="14"/>
      <c r="I15" s="14"/>
      <c r="J15" s="14"/>
      <c r="K15" s="14"/>
      <c r="L15" s="14"/>
      <c r="M15" s="14"/>
      <c r="N15" s="10" t="s">
        <v>102</v>
      </c>
    </row>
    <row r="16" spans="1:14" ht="12.9" customHeight="1" x14ac:dyDescent="0.2">
      <c r="A16" s="11" t="s">
        <v>47</v>
      </c>
      <c r="B16" s="11"/>
      <c r="C16" s="12" t="s">
        <v>93</v>
      </c>
      <c r="D16" s="12" t="s">
        <v>94</v>
      </c>
      <c r="E16" s="12" t="s">
        <v>103</v>
      </c>
      <c r="F16" s="10" t="str">
        <f>IF(業者カード!O15="","",業者カード!AH15)</f>
        <v/>
      </c>
      <c r="G16" s="14"/>
      <c r="H16" s="14"/>
      <c r="I16" s="14"/>
      <c r="J16" s="14"/>
      <c r="K16" s="14"/>
      <c r="L16" s="14"/>
      <c r="M16" s="14"/>
      <c r="N16" s="10" t="s">
        <v>0</v>
      </c>
    </row>
    <row r="17" spans="1:14" ht="12.9" customHeight="1" x14ac:dyDescent="0.2">
      <c r="A17" s="11" t="s">
        <v>104</v>
      </c>
      <c r="B17" s="11"/>
      <c r="C17" s="12" t="s">
        <v>105</v>
      </c>
      <c r="D17" s="12" t="s">
        <v>106</v>
      </c>
      <c r="E17" s="12" t="s">
        <v>107</v>
      </c>
      <c r="F17" s="10" t="str">
        <f>IF(業者カード!O14="","",業者カード!AH14)</f>
        <v/>
      </c>
      <c r="G17" s="14"/>
      <c r="H17" s="14"/>
      <c r="I17" s="14"/>
      <c r="J17" s="14"/>
      <c r="K17" s="14"/>
      <c r="L17" s="14"/>
      <c r="M17" s="14"/>
      <c r="N17" s="10" t="s">
        <v>108</v>
      </c>
    </row>
    <row r="18" spans="1:14" ht="12.9" customHeight="1" x14ac:dyDescent="0.2">
      <c r="A18" s="11" t="s">
        <v>109</v>
      </c>
      <c r="B18" s="11"/>
      <c r="C18" s="12" t="s">
        <v>93</v>
      </c>
      <c r="D18" s="12" t="s">
        <v>94</v>
      </c>
      <c r="E18" s="12" t="s">
        <v>110</v>
      </c>
      <c r="F18" s="10" t="str">
        <f>IF(業者カード!AH16="","",業者カード!AH16)</f>
        <v/>
      </c>
      <c r="G18" s="14"/>
      <c r="H18" s="14"/>
      <c r="I18" s="14"/>
      <c r="J18" s="14"/>
      <c r="K18" s="14"/>
      <c r="L18" s="14"/>
      <c r="M18" s="14"/>
      <c r="N18" s="10" t="s">
        <v>109</v>
      </c>
    </row>
    <row r="19" spans="1:14" ht="12.9" customHeight="1" x14ac:dyDescent="0.2">
      <c r="A19" s="11" t="s">
        <v>1</v>
      </c>
      <c r="B19" s="11"/>
      <c r="C19" s="12" t="s">
        <v>93</v>
      </c>
      <c r="D19" s="12" t="s">
        <v>94</v>
      </c>
      <c r="E19" s="12" t="s">
        <v>111</v>
      </c>
      <c r="F19" s="10" t="str">
        <f>IF(業者カード!AH17="","",業者カード!AH17)</f>
        <v/>
      </c>
      <c r="G19" s="14"/>
      <c r="H19" s="14"/>
      <c r="I19" s="14"/>
      <c r="J19" s="14"/>
      <c r="K19" s="14"/>
      <c r="L19" s="14"/>
      <c r="M19" s="14"/>
      <c r="N19" s="10" t="s">
        <v>1</v>
      </c>
    </row>
    <row r="20" spans="1:14" ht="12.9" customHeight="1" x14ac:dyDescent="0.2">
      <c r="A20" s="11" t="s">
        <v>112</v>
      </c>
      <c r="B20" s="11" t="s">
        <v>22</v>
      </c>
      <c r="C20" s="12" t="s">
        <v>93</v>
      </c>
      <c r="D20" s="12" t="s">
        <v>94</v>
      </c>
      <c r="E20" s="12" t="s">
        <v>113</v>
      </c>
      <c r="F20" s="10" t="str">
        <f>IF(業者カード!H23="","",業者カード!H23)</f>
        <v/>
      </c>
      <c r="G20" s="14"/>
      <c r="H20" s="14"/>
      <c r="I20" s="14"/>
      <c r="J20" s="14"/>
      <c r="K20" s="14"/>
      <c r="L20" s="14"/>
      <c r="M20" s="14"/>
      <c r="N20" s="10" t="s">
        <v>22</v>
      </c>
    </row>
    <row r="21" spans="1:14" ht="12.9" customHeight="1" x14ac:dyDescent="0.2">
      <c r="A21" s="11"/>
      <c r="B21" s="11" t="s">
        <v>23</v>
      </c>
      <c r="C21" s="12" t="s">
        <v>114</v>
      </c>
      <c r="D21" s="12" t="s">
        <v>115</v>
      </c>
      <c r="E21" s="12" t="s">
        <v>116</v>
      </c>
      <c r="F21" s="10" t="str">
        <f>IF(業者カード!Q23="","",業者カード!Q23)</f>
        <v/>
      </c>
      <c r="G21" s="14"/>
      <c r="H21" s="14"/>
      <c r="I21" s="14"/>
      <c r="J21" s="14"/>
      <c r="K21" s="14"/>
      <c r="L21" s="14"/>
      <c r="M21" s="14"/>
      <c r="N21" s="10" t="s">
        <v>23</v>
      </c>
    </row>
    <row r="22" spans="1:14" ht="12.9" customHeight="1" x14ac:dyDescent="0.2">
      <c r="A22" s="11"/>
      <c r="B22" s="11" t="s">
        <v>117</v>
      </c>
      <c r="C22" s="12" t="s">
        <v>114</v>
      </c>
      <c r="D22" s="12" t="s">
        <v>115</v>
      </c>
      <c r="E22" s="12" t="s">
        <v>118</v>
      </c>
      <c r="F22" s="10" t="str">
        <f>IF(業者カード!Q22="","",業者カード!Q22)</f>
        <v/>
      </c>
      <c r="G22" s="14"/>
      <c r="H22" s="14"/>
      <c r="I22" s="14"/>
      <c r="J22" s="14"/>
      <c r="K22" s="14"/>
      <c r="L22" s="14"/>
      <c r="M22" s="14"/>
      <c r="N22" s="10" t="s">
        <v>119</v>
      </c>
    </row>
    <row r="23" spans="1:14" ht="12.9" customHeight="1" x14ac:dyDescent="0.2">
      <c r="A23" s="11" t="s">
        <v>2</v>
      </c>
      <c r="B23" s="11"/>
      <c r="C23" s="12" t="s">
        <v>83</v>
      </c>
      <c r="D23" s="12" t="s">
        <v>85</v>
      </c>
      <c r="E23" s="12" t="s">
        <v>120</v>
      </c>
      <c r="F23" s="10" t="str">
        <f>IF(業者カード!F24="","",業者カード!F24)</f>
        <v/>
      </c>
      <c r="G23" s="14"/>
      <c r="H23" s="14"/>
      <c r="I23" s="14"/>
      <c r="J23" s="14"/>
      <c r="K23" s="14"/>
      <c r="L23" s="14"/>
      <c r="M23" s="14"/>
      <c r="N23" s="10" t="s">
        <v>2</v>
      </c>
    </row>
    <row r="24" spans="1:14" ht="12.9" customHeight="1" x14ac:dyDescent="0.2">
      <c r="A24" s="11" t="s">
        <v>121</v>
      </c>
      <c r="B24" s="11"/>
      <c r="C24" s="12" t="s">
        <v>83</v>
      </c>
      <c r="D24" s="12" t="s">
        <v>85</v>
      </c>
      <c r="E24" s="12" t="s">
        <v>122</v>
      </c>
      <c r="F24" s="10" t="str">
        <f>IF(業者カード!F25="","",業者カード!F25)</f>
        <v/>
      </c>
      <c r="G24" s="14"/>
      <c r="H24" s="14"/>
      <c r="I24" s="14"/>
      <c r="J24" s="14"/>
      <c r="K24" s="14"/>
      <c r="L24" s="14"/>
      <c r="M24" s="14"/>
      <c r="N24" s="10" t="s">
        <v>121</v>
      </c>
    </row>
    <row r="25" spans="1:14" ht="12.9" customHeight="1" x14ac:dyDescent="0.2">
      <c r="A25" s="11" t="s">
        <v>45</v>
      </c>
      <c r="B25" s="11"/>
      <c r="C25" s="12" t="s">
        <v>83</v>
      </c>
      <c r="D25" s="12" t="s">
        <v>85</v>
      </c>
      <c r="E25" s="12" t="s">
        <v>123</v>
      </c>
      <c r="F25" s="10" t="str">
        <f>IF(業者カード!F26="","",業者カード!F26)</f>
        <v/>
      </c>
      <c r="G25" s="14"/>
      <c r="H25" s="14"/>
      <c r="I25" s="14"/>
      <c r="J25" s="14"/>
      <c r="K25" s="14"/>
      <c r="L25" s="14"/>
      <c r="M25" s="14"/>
      <c r="N25" s="10" t="s">
        <v>124</v>
      </c>
    </row>
    <row r="26" spans="1:14" ht="12.9" customHeight="1" x14ac:dyDescent="0.2"/>
    <row r="27" spans="1:14" ht="12.9" customHeight="1" x14ac:dyDescent="0.2">
      <c r="A27" s="11" t="s">
        <v>125</v>
      </c>
      <c r="B27" s="11"/>
      <c r="C27" s="9" t="s">
        <v>63</v>
      </c>
      <c r="D27" s="9" t="s">
        <v>64</v>
      </c>
      <c r="E27" s="9" t="s">
        <v>65</v>
      </c>
      <c r="F27" s="14"/>
      <c r="G27" s="14"/>
      <c r="H27" s="14"/>
      <c r="I27" s="14"/>
      <c r="J27" s="14"/>
      <c r="K27" s="14"/>
      <c r="L27" s="14"/>
      <c r="M27" s="14"/>
      <c r="N27" s="14" t="s">
        <v>126</v>
      </c>
    </row>
    <row r="28" spans="1:14" ht="12.9" customHeight="1" x14ac:dyDescent="0.2">
      <c r="A28" s="11" t="s">
        <v>29</v>
      </c>
      <c r="B28" s="11"/>
      <c r="C28" s="120" t="s">
        <v>388</v>
      </c>
      <c r="D28" s="12" t="s">
        <v>127</v>
      </c>
      <c r="E28" s="12" t="s">
        <v>128</v>
      </c>
      <c r="F28" s="10" t="str">
        <f>IF(業者カード!Q31="","",業者カード!AH31)</f>
        <v/>
      </c>
      <c r="G28" s="14"/>
      <c r="H28" s="14"/>
      <c r="I28" s="14"/>
      <c r="J28" s="14"/>
      <c r="K28" s="14"/>
      <c r="L28" s="14"/>
      <c r="M28" s="14"/>
      <c r="N28" s="10" t="s">
        <v>29</v>
      </c>
    </row>
    <row r="29" spans="1:14" ht="12.9" customHeight="1" x14ac:dyDescent="0.2">
      <c r="A29" s="11" t="s">
        <v>129</v>
      </c>
      <c r="B29" s="11"/>
      <c r="C29" s="120" t="s">
        <v>388</v>
      </c>
      <c r="D29" s="12" t="s">
        <v>85</v>
      </c>
      <c r="E29" s="12" t="s">
        <v>130</v>
      </c>
      <c r="F29" s="10" t="str">
        <f>IF(業者カード!Q30="","",業者カード!AH30)</f>
        <v/>
      </c>
      <c r="G29" s="14"/>
      <c r="H29" s="14"/>
      <c r="I29" s="14"/>
      <c r="J29" s="14"/>
      <c r="K29" s="14"/>
      <c r="L29" s="14"/>
      <c r="M29" s="14"/>
      <c r="N29" s="10" t="s">
        <v>28</v>
      </c>
    </row>
    <row r="30" spans="1:14" ht="12.9" customHeight="1" x14ac:dyDescent="0.2">
      <c r="A30" s="11" t="s">
        <v>109</v>
      </c>
      <c r="B30" s="11"/>
      <c r="C30" s="120" t="s">
        <v>388</v>
      </c>
      <c r="D30" s="12" t="s">
        <v>85</v>
      </c>
      <c r="E30" s="12" t="s">
        <v>131</v>
      </c>
      <c r="F30" s="10" t="str">
        <f>IF(業者カード!AH32="","",業者カード!AH32)</f>
        <v/>
      </c>
      <c r="G30" s="14"/>
      <c r="H30" s="14"/>
      <c r="I30" s="14"/>
      <c r="J30" s="14"/>
      <c r="K30" s="14"/>
      <c r="L30" s="14"/>
      <c r="M30" s="14"/>
      <c r="N30" s="10" t="s">
        <v>109</v>
      </c>
    </row>
    <row r="31" spans="1:14" ht="12.9" customHeight="1" x14ac:dyDescent="0.2">
      <c r="A31" s="11" t="s">
        <v>1</v>
      </c>
      <c r="B31" s="11"/>
      <c r="C31" s="120" t="s">
        <v>388</v>
      </c>
      <c r="D31" s="12" t="s">
        <v>85</v>
      </c>
      <c r="E31" s="12" t="s">
        <v>132</v>
      </c>
      <c r="F31" s="10" t="str">
        <f>IF(業者カード!AH33="","",業者カード!AH33)</f>
        <v/>
      </c>
      <c r="G31" s="14"/>
      <c r="H31" s="14"/>
      <c r="I31" s="14"/>
      <c r="J31" s="14"/>
      <c r="K31" s="14"/>
      <c r="L31" s="14"/>
      <c r="M31" s="14"/>
      <c r="N31" s="10" t="s">
        <v>1</v>
      </c>
    </row>
    <row r="32" spans="1:14" ht="12.9" customHeight="1" x14ac:dyDescent="0.2">
      <c r="A32" s="11" t="s">
        <v>112</v>
      </c>
      <c r="B32" s="11" t="s">
        <v>22</v>
      </c>
      <c r="C32" s="120" t="s">
        <v>388</v>
      </c>
      <c r="D32" s="12" t="s">
        <v>85</v>
      </c>
      <c r="E32" s="12" t="s">
        <v>133</v>
      </c>
      <c r="F32" s="10" t="str">
        <f>IF(業者カード!H37="","",業者カード!H37)</f>
        <v/>
      </c>
      <c r="G32" s="14"/>
      <c r="H32" s="14"/>
      <c r="I32" s="14"/>
      <c r="J32" s="14"/>
      <c r="K32" s="14"/>
      <c r="L32" s="14"/>
      <c r="M32" s="14"/>
      <c r="N32" s="10" t="s">
        <v>22</v>
      </c>
    </row>
    <row r="33" spans="1:14" ht="12.9" customHeight="1" x14ac:dyDescent="0.2">
      <c r="A33" s="11"/>
      <c r="B33" s="11" t="s">
        <v>23</v>
      </c>
      <c r="C33" s="120" t="s">
        <v>388</v>
      </c>
      <c r="D33" s="12" t="s">
        <v>115</v>
      </c>
      <c r="E33" s="12" t="s">
        <v>134</v>
      </c>
      <c r="F33" s="10" t="str">
        <f>IF(業者カード!Q37="","",業者カード!Q37)</f>
        <v/>
      </c>
      <c r="G33" s="14"/>
      <c r="H33" s="14"/>
      <c r="I33" s="14"/>
      <c r="J33" s="14"/>
      <c r="K33" s="14"/>
      <c r="L33" s="14"/>
      <c r="M33" s="14"/>
      <c r="N33" s="10" t="s">
        <v>23</v>
      </c>
    </row>
    <row r="34" spans="1:14" ht="12.9" customHeight="1" x14ac:dyDescent="0.2">
      <c r="A34" s="11"/>
      <c r="B34" s="11" t="s">
        <v>117</v>
      </c>
      <c r="C34" s="120" t="s">
        <v>388</v>
      </c>
      <c r="D34" s="12" t="s">
        <v>115</v>
      </c>
      <c r="E34" s="12" t="s">
        <v>135</v>
      </c>
      <c r="F34" s="10" t="str">
        <f>IF(業者カード!Q36="","",業者カード!Q36)</f>
        <v/>
      </c>
      <c r="G34" s="14"/>
      <c r="H34" s="14"/>
      <c r="I34" s="14"/>
      <c r="J34" s="14"/>
      <c r="K34" s="14"/>
      <c r="L34" s="14"/>
      <c r="M34" s="14"/>
      <c r="N34" s="10" t="s">
        <v>119</v>
      </c>
    </row>
    <row r="35" spans="1:14" ht="12.9" customHeight="1" x14ac:dyDescent="0.2">
      <c r="A35" s="11" t="s">
        <v>2</v>
      </c>
      <c r="B35" s="11"/>
      <c r="C35" s="120" t="s">
        <v>388</v>
      </c>
      <c r="D35" s="12" t="s">
        <v>85</v>
      </c>
      <c r="E35" s="12" t="s">
        <v>136</v>
      </c>
      <c r="F35" s="10" t="str">
        <f>IF(業者カード!F38="","",業者カード!F38)</f>
        <v/>
      </c>
      <c r="G35" s="14"/>
      <c r="H35" s="14"/>
      <c r="I35" s="14"/>
      <c r="J35" s="14"/>
      <c r="K35" s="14"/>
      <c r="L35" s="14"/>
      <c r="M35" s="14"/>
      <c r="N35" s="10" t="s">
        <v>2</v>
      </c>
    </row>
    <row r="36" spans="1:14" ht="12.9" customHeight="1" x14ac:dyDescent="0.2">
      <c r="A36" s="11" t="s">
        <v>121</v>
      </c>
      <c r="B36" s="11"/>
      <c r="C36" s="120" t="s">
        <v>388</v>
      </c>
      <c r="D36" s="12" t="s">
        <v>85</v>
      </c>
      <c r="E36" s="12" t="s">
        <v>137</v>
      </c>
      <c r="F36" s="10" t="str">
        <f>IF(業者カード!T38="","",業者カード!T38)</f>
        <v/>
      </c>
      <c r="G36" s="14"/>
      <c r="H36" s="14"/>
      <c r="I36" s="14"/>
      <c r="J36" s="14"/>
      <c r="K36" s="14"/>
      <c r="L36" s="14"/>
      <c r="M36" s="14"/>
      <c r="N36" s="10" t="s">
        <v>121</v>
      </c>
    </row>
    <row r="37" spans="1:14" ht="12.9" customHeight="1" x14ac:dyDescent="0.2">
      <c r="A37" s="11" t="s">
        <v>45</v>
      </c>
      <c r="B37" s="11"/>
      <c r="C37" s="120" t="s">
        <v>388</v>
      </c>
      <c r="D37" s="12" t="s">
        <v>85</v>
      </c>
      <c r="E37" s="12" t="s">
        <v>138</v>
      </c>
      <c r="F37" s="10" t="str">
        <f>IF(業者カード!F39="","",業者カード!F39)</f>
        <v/>
      </c>
      <c r="G37" s="14"/>
      <c r="H37" s="14"/>
      <c r="I37" s="14"/>
      <c r="J37" s="14"/>
      <c r="K37" s="14"/>
      <c r="L37" s="14"/>
      <c r="M37" s="14"/>
      <c r="N37" s="10" t="s">
        <v>124</v>
      </c>
    </row>
    <row r="38" spans="1:14" ht="12.9" customHeight="1" x14ac:dyDescent="0.2"/>
    <row r="39" spans="1:14" ht="12.9" customHeight="1" x14ac:dyDescent="0.2">
      <c r="A39" s="11"/>
      <c r="B39" s="11"/>
      <c r="C39" s="9" t="s">
        <v>63</v>
      </c>
      <c r="D39" s="9" t="s">
        <v>64</v>
      </c>
      <c r="E39" s="9" t="s">
        <v>65</v>
      </c>
      <c r="F39" s="14"/>
      <c r="G39" s="14"/>
      <c r="H39" s="14"/>
      <c r="I39" s="14"/>
      <c r="J39" s="14"/>
      <c r="K39" s="14"/>
      <c r="L39" s="14"/>
      <c r="M39" s="14"/>
      <c r="N39" s="14" t="s">
        <v>98</v>
      </c>
    </row>
    <row r="40" spans="1:14" ht="12.9" customHeight="1" x14ac:dyDescent="0.2">
      <c r="A40" s="11" t="s">
        <v>139</v>
      </c>
      <c r="B40" s="11"/>
      <c r="C40" s="12" t="s">
        <v>83</v>
      </c>
      <c r="D40" s="12" t="s">
        <v>85</v>
      </c>
      <c r="E40" s="12" t="s">
        <v>140</v>
      </c>
      <c r="F40" s="10" t="str">
        <f>IF(業者カード!F42="","",業者カード!F42)</f>
        <v/>
      </c>
      <c r="G40" s="14"/>
      <c r="H40" s="14"/>
      <c r="I40" s="14"/>
      <c r="J40" s="14"/>
      <c r="K40" s="14"/>
      <c r="L40" s="14"/>
      <c r="M40" s="14"/>
      <c r="N40" s="10" t="s">
        <v>139</v>
      </c>
    </row>
    <row r="41" spans="1:14" ht="12.9" customHeight="1" x14ac:dyDescent="0.2">
      <c r="A41" s="11" t="s">
        <v>141</v>
      </c>
      <c r="B41" s="11"/>
      <c r="C41" s="120" t="s">
        <v>388</v>
      </c>
      <c r="D41" s="12" t="s">
        <v>85</v>
      </c>
      <c r="E41" s="12" t="s">
        <v>142</v>
      </c>
      <c r="F41" s="10" t="e">
        <f>IF(業者カード!#REF!="","",業者カード!#REF!)</f>
        <v>#REF!</v>
      </c>
      <c r="G41" s="14"/>
      <c r="H41" s="14"/>
      <c r="I41" s="14"/>
      <c r="J41" s="14"/>
      <c r="K41" s="14"/>
      <c r="L41" s="14"/>
      <c r="M41" s="14"/>
      <c r="N41" s="10" t="s">
        <v>141</v>
      </c>
    </row>
    <row r="42" spans="1:14" ht="12.9" customHeight="1" x14ac:dyDescent="0.2">
      <c r="A42" s="11" t="s">
        <v>143</v>
      </c>
      <c r="B42" s="11"/>
      <c r="C42" s="120" t="s">
        <v>388</v>
      </c>
      <c r="D42" s="12" t="s">
        <v>85</v>
      </c>
      <c r="E42" s="12" t="s">
        <v>144</v>
      </c>
      <c r="F42" s="10" t="str">
        <f>IF(業者カード!F43="","",業者カード!F43)</f>
        <v/>
      </c>
      <c r="G42" s="14"/>
      <c r="H42" s="14"/>
      <c r="I42" s="14"/>
      <c r="J42" s="14"/>
      <c r="K42" s="14"/>
      <c r="L42" s="14"/>
      <c r="M42" s="14"/>
      <c r="N42" s="10" t="s">
        <v>145</v>
      </c>
    </row>
    <row r="43" spans="1:14" ht="12.9" customHeight="1" x14ac:dyDescent="0.2">
      <c r="A43" s="11" t="s">
        <v>146</v>
      </c>
      <c r="B43" s="11"/>
      <c r="C43" s="120" t="s">
        <v>388</v>
      </c>
      <c r="D43" s="12" t="s">
        <v>85</v>
      </c>
      <c r="E43" s="12" t="s">
        <v>147</v>
      </c>
      <c r="F43" s="10" t="str">
        <f>IF(業者カード!U43="","",業者カード!U43)</f>
        <v/>
      </c>
      <c r="G43" s="14"/>
      <c r="H43" s="14"/>
      <c r="I43" s="14"/>
      <c r="J43" s="14"/>
      <c r="K43" s="14"/>
      <c r="L43" s="14"/>
      <c r="M43" s="14"/>
      <c r="N43" s="10" t="s">
        <v>148</v>
      </c>
    </row>
    <row r="44" spans="1:14" ht="12.9" customHeight="1" x14ac:dyDescent="0.2">
      <c r="A44" s="11" t="s">
        <v>149</v>
      </c>
      <c r="B44" s="11"/>
      <c r="C44" s="12" t="s">
        <v>83</v>
      </c>
      <c r="D44" s="12" t="s">
        <v>85</v>
      </c>
      <c r="E44" s="12" t="s">
        <v>150</v>
      </c>
      <c r="F44" s="10" t="str">
        <f>IF(業者カード!U42="","",業者カード!U42)</f>
        <v/>
      </c>
      <c r="G44" s="14"/>
      <c r="H44" s="14"/>
      <c r="I44" s="14"/>
      <c r="J44" s="14"/>
      <c r="K44" s="14"/>
      <c r="L44" s="14"/>
      <c r="M44" s="14"/>
      <c r="N44" s="10" t="s">
        <v>151</v>
      </c>
    </row>
    <row r="45" spans="1:14" ht="12.9" customHeight="1" x14ac:dyDescent="0.2"/>
    <row r="46" spans="1:14" ht="12.9" customHeight="1" x14ac:dyDescent="0.2">
      <c r="A46" s="11" t="s">
        <v>30</v>
      </c>
      <c r="B46" s="11"/>
      <c r="C46" s="9" t="s">
        <v>63</v>
      </c>
      <c r="D46" s="9" t="s">
        <v>64</v>
      </c>
      <c r="E46" s="9" t="s">
        <v>65</v>
      </c>
      <c r="F46" s="14"/>
      <c r="G46" s="14"/>
      <c r="H46" s="14"/>
      <c r="I46" s="14"/>
      <c r="J46" s="14"/>
      <c r="K46" s="14"/>
      <c r="L46" s="14"/>
      <c r="M46" s="14"/>
      <c r="N46" s="14" t="s">
        <v>152</v>
      </c>
    </row>
    <row r="47" spans="1:14" ht="12.9" customHeight="1" x14ac:dyDescent="0.2">
      <c r="A47" s="11" t="s">
        <v>31</v>
      </c>
      <c r="B47" s="11"/>
      <c r="C47" s="12" t="s">
        <v>153</v>
      </c>
      <c r="D47" s="12" t="s">
        <v>154</v>
      </c>
      <c r="E47" s="12" t="s">
        <v>155</v>
      </c>
      <c r="F47" s="10" t="str">
        <f>IF(業者カード!H48="","",業者カード!H48)</f>
        <v/>
      </c>
      <c r="G47" s="14"/>
      <c r="H47" s="14"/>
      <c r="I47" s="14"/>
      <c r="J47" s="14"/>
      <c r="K47" s="14"/>
      <c r="L47" s="14"/>
      <c r="M47" s="14"/>
      <c r="N47" s="10" t="s">
        <v>31</v>
      </c>
    </row>
    <row r="48" spans="1:14" ht="12.9" customHeight="1" x14ac:dyDescent="0.2">
      <c r="A48" s="11" t="s">
        <v>23</v>
      </c>
      <c r="B48" s="11"/>
      <c r="C48" s="12" t="s">
        <v>114</v>
      </c>
      <c r="D48" s="12" t="s">
        <v>115</v>
      </c>
      <c r="E48" s="12" t="s">
        <v>156</v>
      </c>
      <c r="F48" s="10" t="str">
        <f>IF(業者カード!Q48="","",業者カード!Q48)</f>
        <v/>
      </c>
      <c r="G48" s="14"/>
      <c r="H48" s="14"/>
      <c r="I48" s="14"/>
      <c r="J48" s="14"/>
      <c r="K48" s="14"/>
      <c r="L48" s="14"/>
      <c r="M48" s="14"/>
      <c r="N48" s="10" t="s">
        <v>23</v>
      </c>
    </row>
    <row r="49" spans="1:14" ht="12.9" customHeight="1" x14ac:dyDescent="0.2">
      <c r="A49" s="11" t="s">
        <v>157</v>
      </c>
      <c r="B49" s="11"/>
      <c r="C49" s="12" t="s">
        <v>114</v>
      </c>
      <c r="D49" s="12" t="s">
        <v>115</v>
      </c>
      <c r="E49" s="12" t="s">
        <v>158</v>
      </c>
      <c r="F49" s="10" t="str">
        <f>IF(業者カード!Q47="","",業者カード!Q47)</f>
        <v/>
      </c>
      <c r="G49" s="14"/>
      <c r="H49" s="14"/>
      <c r="I49" s="14"/>
      <c r="J49" s="14"/>
      <c r="K49" s="14"/>
      <c r="L49" s="14"/>
      <c r="M49" s="14"/>
      <c r="N49" s="10" t="s">
        <v>28</v>
      </c>
    </row>
    <row r="50" spans="1:14" ht="12.9" customHeight="1" x14ac:dyDescent="0.2">
      <c r="A50" s="11" t="s">
        <v>2</v>
      </c>
      <c r="B50" s="11"/>
      <c r="C50" s="12" t="s">
        <v>83</v>
      </c>
      <c r="D50" s="12" t="s">
        <v>85</v>
      </c>
      <c r="E50" s="12" t="s">
        <v>159</v>
      </c>
      <c r="F50" s="10" t="str">
        <f>IF(業者カード!F49="","",業者カード!F49)</f>
        <v/>
      </c>
      <c r="G50" s="14"/>
      <c r="H50" s="14"/>
      <c r="I50" s="14"/>
      <c r="J50" s="14"/>
      <c r="K50" s="14"/>
      <c r="L50" s="14"/>
      <c r="M50" s="14"/>
      <c r="N50" s="10" t="s">
        <v>2</v>
      </c>
    </row>
    <row r="51" spans="1:14" ht="12.9" customHeight="1" x14ac:dyDescent="0.2">
      <c r="A51" s="11" t="s">
        <v>121</v>
      </c>
      <c r="B51" s="11"/>
      <c r="C51" s="12" t="s">
        <v>83</v>
      </c>
      <c r="D51" s="12" t="s">
        <v>85</v>
      </c>
      <c r="E51" s="12" t="s">
        <v>160</v>
      </c>
      <c r="F51" s="10" t="str">
        <f>IF(業者カード!F50="","",業者カード!F50)</f>
        <v/>
      </c>
      <c r="G51" s="14"/>
      <c r="H51" s="14"/>
      <c r="I51" s="14"/>
      <c r="J51" s="14"/>
      <c r="K51" s="14"/>
      <c r="L51" s="14"/>
      <c r="M51" s="14"/>
      <c r="N51" s="10" t="s">
        <v>121</v>
      </c>
    </row>
    <row r="52" spans="1:14" ht="12.9" customHeight="1" x14ac:dyDescent="0.2">
      <c r="A52" s="11" t="s">
        <v>45</v>
      </c>
      <c r="B52" s="11"/>
      <c r="C52" s="12" t="s">
        <v>83</v>
      </c>
      <c r="D52" s="12" t="s">
        <v>85</v>
      </c>
      <c r="E52" s="12" t="s">
        <v>161</v>
      </c>
      <c r="F52" s="10" t="str">
        <f>IF(業者カード!F51="","",業者カード!F51)</f>
        <v/>
      </c>
      <c r="G52" s="14"/>
      <c r="H52" s="14"/>
      <c r="I52" s="14"/>
      <c r="J52" s="14"/>
      <c r="K52" s="14"/>
      <c r="L52" s="14"/>
      <c r="M52" s="14"/>
      <c r="N52" s="10" t="s">
        <v>124</v>
      </c>
    </row>
    <row r="53" spans="1:14" ht="12.9" customHeight="1" x14ac:dyDescent="0.2"/>
    <row r="54" spans="1:14" ht="12.9" customHeight="1" x14ac:dyDescent="0.2"/>
    <row r="55" spans="1:14" ht="12.9" customHeight="1" x14ac:dyDescent="0.2"/>
    <row r="56" spans="1:14" ht="12.9" customHeight="1" x14ac:dyDescent="0.2"/>
    <row r="57" spans="1:14" ht="12.9" customHeight="1" x14ac:dyDescent="0.2"/>
    <row r="58" spans="1:14" ht="12.9" customHeight="1" x14ac:dyDescent="0.2">
      <c r="A58" s="11" t="s">
        <v>162</v>
      </c>
      <c r="B58" s="11"/>
      <c r="C58" s="9" t="s">
        <v>63</v>
      </c>
      <c r="D58" s="9" t="s">
        <v>64</v>
      </c>
      <c r="E58" s="14" t="s">
        <v>171</v>
      </c>
      <c r="F58" s="14" t="s">
        <v>392</v>
      </c>
      <c r="G58" s="14" t="s">
        <v>173</v>
      </c>
      <c r="H58" s="14" t="s">
        <v>172</v>
      </c>
    </row>
    <row r="59" spans="1:14" ht="12.9" customHeight="1" x14ac:dyDescent="0.2">
      <c r="A59" s="11"/>
      <c r="B59" s="11"/>
      <c r="C59" s="12" t="s">
        <v>163</v>
      </c>
      <c r="D59" s="12" t="s">
        <v>165</v>
      </c>
      <c r="E59" s="12" t="s">
        <v>167</v>
      </c>
      <c r="F59" s="12" t="s">
        <v>393</v>
      </c>
      <c r="G59" s="12" t="s">
        <v>184</v>
      </c>
      <c r="H59" s="12" t="s">
        <v>169</v>
      </c>
    </row>
    <row r="60" spans="1:14" ht="12.9" customHeight="1" x14ac:dyDescent="0.2">
      <c r="A60" s="11"/>
      <c r="B60" s="11"/>
      <c r="C60" s="12" t="s">
        <v>164</v>
      </c>
      <c r="D60" s="12" t="s">
        <v>165</v>
      </c>
      <c r="E60" s="13">
        <f>IF(業者カード!AI61="","",TRUNC(業者カード!AI61/1000,0))</f>
        <v>1</v>
      </c>
      <c r="F60" s="13" t="str">
        <f>IF(G60&lt;&gt;"",1,"")</f>
        <v/>
      </c>
      <c r="G60" s="10" t="str">
        <f>IF(E60="","",業者カード!AH61)</f>
        <v/>
      </c>
      <c r="H60" s="10">
        <f>IF(業者カード!AI61="","",MOD(業者カード!AI61,1000))</f>
        <v>1</v>
      </c>
    </row>
    <row r="61" spans="1:14" ht="12.9" customHeight="1" x14ac:dyDescent="0.2">
      <c r="A61" s="11"/>
      <c r="B61" s="11"/>
      <c r="C61" s="12" t="s">
        <v>164</v>
      </c>
      <c r="D61" s="12" t="s">
        <v>165</v>
      </c>
      <c r="E61" s="13">
        <f>IF(業者カード!AI62="","",TRUNC(業者カード!AI62/1000,0))</f>
        <v>1</v>
      </c>
      <c r="F61" s="13" t="str">
        <f t="shared" ref="F61:F124" si="0">IF(G61&lt;&gt;"",1,"")</f>
        <v/>
      </c>
      <c r="G61" s="10" t="str">
        <f>IF(E61="","",業者カード!AH62)</f>
        <v/>
      </c>
      <c r="H61" s="10">
        <f>IF(業者カード!AI62="","",MOD(業者カード!AI62,1000))</f>
        <v>2</v>
      </c>
    </row>
    <row r="62" spans="1:14" ht="12.9" customHeight="1" x14ac:dyDescent="0.2">
      <c r="A62" s="11"/>
      <c r="B62" s="11"/>
      <c r="C62" s="12" t="s">
        <v>164</v>
      </c>
      <c r="D62" s="12" t="s">
        <v>165</v>
      </c>
      <c r="E62" s="13">
        <f>IF(業者カード!AI63="","",TRUNC(業者カード!AI63/1000,0))</f>
        <v>1</v>
      </c>
      <c r="F62" s="13" t="str">
        <f t="shared" si="0"/>
        <v/>
      </c>
      <c r="G62" s="10" t="str">
        <f>IF(E62="","",業者カード!AH63)</f>
        <v/>
      </c>
      <c r="H62" s="10">
        <f>IF(業者カード!AI63="","",MOD(業者カード!AI63,1000))</f>
        <v>3</v>
      </c>
    </row>
    <row r="63" spans="1:14" ht="12.9" customHeight="1" x14ac:dyDescent="0.2">
      <c r="A63" s="11"/>
      <c r="B63" s="11"/>
      <c r="C63" s="12" t="s">
        <v>164</v>
      </c>
      <c r="D63" s="12" t="s">
        <v>165</v>
      </c>
      <c r="E63" s="13">
        <f>IF(業者カード!AI64="","",TRUNC(業者カード!AI64/1000,0))</f>
        <v>1</v>
      </c>
      <c r="F63" s="13" t="str">
        <f t="shared" si="0"/>
        <v/>
      </c>
      <c r="G63" s="10" t="str">
        <f>IF(E63="","",業者カード!AH64)</f>
        <v/>
      </c>
      <c r="H63" s="10">
        <f>IF(業者カード!AI64="","",MOD(業者カード!AI64,1000))</f>
        <v>4</v>
      </c>
    </row>
    <row r="64" spans="1:14" ht="12.9" customHeight="1" x14ac:dyDescent="0.2">
      <c r="A64" s="11"/>
      <c r="B64" s="11"/>
      <c r="C64" s="12" t="s">
        <v>164</v>
      </c>
      <c r="D64" s="12" t="s">
        <v>165</v>
      </c>
      <c r="E64" s="13">
        <f>IF(業者カード!AI65="","",TRUNC(業者カード!AI65/1000,0))</f>
        <v>1</v>
      </c>
      <c r="F64" s="13" t="str">
        <f t="shared" si="0"/>
        <v/>
      </c>
      <c r="G64" s="10" t="str">
        <f>IF(E64="","",業者カード!AH65)</f>
        <v/>
      </c>
      <c r="H64" s="10">
        <f>IF(業者カード!AI65="","",MOD(業者カード!AI65,1000))</f>
        <v>5</v>
      </c>
    </row>
    <row r="65" spans="1:8" ht="12.9" customHeight="1" x14ac:dyDescent="0.2">
      <c r="A65" s="11"/>
      <c r="B65" s="11"/>
      <c r="C65" s="12" t="s">
        <v>164</v>
      </c>
      <c r="D65" s="12" t="s">
        <v>165</v>
      </c>
      <c r="E65" s="13">
        <f>IF(業者カード!AI66="","",TRUNC(業者カード!AI66/1000,0))</f>
        <v>1</v>
      </c>
      <c r="F65" s="13" t="str">
        <f t="shared" si="0"/>
        <v/>
      </c>
      <c r="G65" s="10" t="str">
        <f>IF(E65="","",業者カード!AH66)</f>
        <v/>
      </c>
      <c r="H65" s="10">
        <f>IF(業者カード!AI66="","",MOD(業者カード!AI66,1000))</f>
        <v>6</v>
      </c>
    </row>
    <row r="66" spans="1:8" ht="12.9" customHeight="1" x14ac:dyDescent="0.2">
      <c r="A66" s="11"/>
      <c r="B66" s="11"/>
      <c r="C66" s="12" t="s">
        <v>164</v>
      </c>
      <c r="D66" s="12" t="s">
        <v>165</v>
      </c>
      <c r="E66" s="13">
        <f>IF(業者カード!AI67="","",TRUNC(業者カード!AI67/1000,0))</f>
        <v>1</v>
      </c>
      <c r="F66" s="13" t="str">
        <f t="shared" si="0"/>
        <v/>
      </c>
      <c r="G66" s="10" t="str">
        <f>IF(E66="","",業者カード!AH67)</f>
        <v/>
      </c>
      <c r="H66" s="10">
        <f>IF(業者カード!AI67="","",MOD(業者カード!AI67,1000))</f>
        <v>7</v>
      </c>
    </row>
    <row r="67" spans="1:8" ht="12.9" customHeight="1" x14ac:dyDescent="0.2">
      <c r="A67" s="11"/>
      <c r="B67" s="11"/>
      <c r="C67" s="12" t="s">
        <v>164</v>
      </c>
      <c r="D67" s="12" t="s">
        <v>165</v>
      </c>
      <c r="E67" s="13">
        <f>IF(業者カード!AI68="","",TRUNC(業者カード!AI68/1000,0))</f>
        <v>1</v>
      </c>
      <c r="F67" s="13" t="str">
        <f t="shared" si="0"/>
        <v/>
      </c>
      <c r="G67" s="10" t="str">
        <f>IF(E67="","",業者カード!AH68)</f>
        <v/>
      </c>
      <c r="H67" s="10">
        <f>IF(業者カード!AI68="","",MOD(業者カード!AI68,1000))</f>
        <v>8</v>
      </c>
    </row>
    <row r="68" spans="1:8" ht="12.9" customHeight="1" x14ac:dyDescent="0.2">
      <c r="A68" s="11"/>
      <c r="B68" s="11"/>
      <c r="C68" s="12" t="s">
        <v>164</v>
      </c>
      <c r="D68" s="12" t="s">
        <v>165</v>
      </c>
      <c r="E68" s="13">
        <f>IF(業者カード!AI69="","",TRUNC(業者カード!AI69/1000,0))</f>
        <v>2</v>
      </c>
      <c r="F68" s="13" t="str">
        <f t="shared" si="0"/>
        <v/>
      </c>
      <c r="G68" s="10" t="str">
        <f>IF(E68="","",業者カード!AH69)</f>
        <v/>
      </c>
      <c r="H68" s="10">
        <f>IF(業者カード!AI69="","",MOD(業者カード!AI69,1000))</f>
        <v>1</v>
      </c>
    </row>
    <row r="69" spans="1:8" ht="12.9" customHeight="1" x14ac:dyDescent="0.2">
      <c r="A69" s="11"/>
      <c r="B69" s="11"/>
      <c r="C69" s="12" t="s">
        <v>164</v>
      </c>
      <c r="D69" s="12" t="s">
        <v>165</v>
      </c>
      <c r="E69" s="13">
        <f>IF(業者カード!AI70="","",TRUNC(業者カード!AI70/1000,0))</f>
        <v>2</v>
      </c>
      <c r="F69" s="13" t="str">
        <f t="shared" si="0"/>
        <v/>
      </c>
      <c r="G69" s="10" t="str">
        <f>IF(E69="","",業者カード!AH70)</f>
        <v/>
      </c>
      <c r="H69" s="10">
        <f>IF(業者カード!AI70="","",MOD(業者カード!AI70,1000))</f>
        <v>2</v>
      </c>
    </row>
    <row r="70" spans="1:8" ht="12.9" customHeight="1" x14ac:dyDescent="0.2">
      <c r="A70" s="11"/>
      <c r="B70" s="11"/>
      <c r="C70" s="12" t="s">
        <v>164</v>
      </c>
      <c r="D70" s="12" t="s">
        <v>165</v>
      </c>
      <c r="E70" s="13">
        <f>IF(業者カード!AI71="","",TRUNC(業者カード!AI71/1000,0))</f>
        <v>2</v>
      </c>
      <c r="F70" s="13" t="str">
        <f t="shared" si="0"/>
        <v/>
      </c>
      <c r="G70" s="10" t="str">
        <f>IF(E70="","",業者カード!AH71)</f>
        <v/>
      </c>
      <c r="H70" s="10">
        <f>IF(業者カード!AI71="","",MOD(業者カード!AI71,1000))</f>
        <v>3</v>
      </c>
    </row>
    <row r="71" spans="1:8" ht="12.9" customHeight="1" x14ac:dyDescent="0.2">
      <c r="A71" s="11"/>
      <c r="B71" s="11"/>
      <c r="C71" s="12" t="s">
        <v>164</v>
      </c>
      <c r="D71" s="12" t="s">
        <v>165</v>
      </c>
      <c r="E71" s="13">
        <f>IF(業者カード!AI72="","",TRUNC(業者カード!AI72/1000,0))</f>
        <v>2</v>
      </c>
      <c r="F71" s="13" t="str">
        <f t="shared" si="0"/>
        <v/>
      </c>
      <c r="G71" s="10" t="str">
        <f>IF(E71="","",業者カード!AH72)</f>
        <v/>
      </c>
      <c r="H71" s="10">
        <f>IF(業者カード!AI72="","",MOD(業者カード!AI72,1000))</f>
        <v>4</v>
      </c>
    </row>
    <row r="72" spans="1:8" ht="12.9" customHeight="1" x14ac:dyDescent="0.2">
      <c r="A72" s="11"/>
      <c r="B72" s="11"/>
      <c r="C72" s="12" t="s">
        <v>164</v>
      </c>
      <c r="D72" s="12" t="s">
        <v>165</v>
      </c>
      <c r="E72" s="13">
        <f>IF(業者カード!AI73="","",TRUNC(業者カード!AI73/1000,0))</f>
        <v>3</v>
      </c>
      <c r="F72" s="13" t="str">
        <f t="shared" si="0"/>
        <v/>
      </c>
      <c r="G72" s="10" t="str">
        <f>IF(E72="","",業者カード!AH73)</f>
        <v/>
      </c>
      <c r="H72" s="10">
        <f>IF(業者カード!AI73="","",MOD(業者カード!AI73,1000))</f>
        <v>1</v>
      </c>
    </row>
    <row r="73" spans="1:8" ht="12.9" customHeight="1" x14ac:dyDescent="0.2">
      <c r="A73" s="11"/>
      <c r="B73" s="11"/>
      <c r="C73" s="12" t="s">
        <v>164</v>
      </c>
      <c r="D73" s="12" t="s">
        <v>165</v>
      </c>
      <c r="E73" s="13">
        <f>IF(業者カード!AI74="","",TRUNC(業者カード!AI74/1000,0))</f>
        <v>3</v>
      </c>
      <c r="F73" s="13" t="str">
        <f t="shared" si="0"/>
        <v/>
      </c>
      <c r="G73" s="10" t="str">
        <f>IF(E73="","",業者カード!AH74)</f>
        <v/>
      </c>
      <c r="H73" s="10">
        <f>IF(業者カード!AI74="","",MOD(業者カード!AI74,1000))</f>
        <v>2</v>
      </c>
    </row>
    <row r="74" spans="1:8" ht="12.9" customHeight="1" x14ac:dyDescent="0.2">
      <c r="A74" s="11"/>
      <c r="B74" s="11"/>
      <c r="C74" s="12" t="s">
        <v>164</v>
      </c>
      <c r="D74" s="12" t="s">
        <v>165</v>
      </c>
      <c r="E74" s="13">
        <f>IF(業者カード!AI75="","",TRUNC(業者カード!AI75/1000,0))</f>
        <v>3</v>
      </c>
      <c r="F74" s="13" t="str">
        <f t="shared" si="0"/>
        <v/>
      </c>
      <c r="G74" s="10" t="str">
        <f>IF(E74="","",業者カード!AH75)</f>
        <v/>
      </c>
      <c r="H74" s="10">
        <f>IF(業者カード!AI75="","",MOD(業者カード!AI75,1000))</f>
        <v>3</v>
      </c>
    </row>
    <row r="75" spans="1:8" ht="12.9" customHeight="1" x14ac:dyDescent="0.2">
      <c r="A75" s="11"/>
      <c r="B75" s="11"/>
      <c r="C75" s="12" t="s">
        <v>164</v>
      </c>
      <c r="D75" s="12" t="s">
        <v>165</v>
      </c>
      <c r="E75" s="13">
        <f>IF(業者カード!AI76="","",TRUNC(業者カード!AI76/1000,0))</f>
        <v>3</v>
      </c>
      <c r="F75" s="13" t="str">
        <f t="shared" si="0"/>
        <v/>
      </c>
      <c r="G75" s="10" t="str">
        <f>IF(E75="","",業者カード!AH76)</f>
        <v/>
      </c>
      <c r="H75" s="10">
        <f>IF(業者カード!AI76="","",MOD(業者カード!AI76,1000))</f>
        <v>4</v>
      </c>
    </row>
    <row r="76" spans="1:8" ht="12.9" customHeight="1" x14ac:dyDescent="0.2">
      <c r="A76" s="11"/>
      <c r="B76" s="11"/>
      <c r="C76" s="12" t="s">
        <v>164</v>
      </c>
      <c r="D76" s="12" t="s">
        <v>165</v>
      </c>
      <c r="E76" s="13">
        <f>IF(業者カード!AI77="","",TRUNC(業者カード!AI77/1000,0))</f>
        <v>3</v>
      </c>
      <c r="F76" s="13" t="str">
        <f t="shared" si="0"/>
        <v/>
      </c>
      <c r="G76" s="10" t="str">
        <f>IF(E76="","",業者カード!AH77)</f>
        <v/>
      </c>
      <c r="H76" s="10">
        <f>IF(業者カード!AI77="","",MOD(業者カード!AI77,1000))</f>
        <v>5</v>
      </c>
    </row>
    <row r="77" spans="1:8" ht="12.9" customHeight="1" x14ac:dyDescent="0.2">
      <c r="A77" s="11"/>
      <c r="B77" s="11"/>
      <c r="C77" s="12" t="s">
        <v>164</v>
      </c>
      <c r="D77" s="12" t="s">
        <v>165</v>
      </c>
      <c r="E77" s="13">
        <f>IF(業者カード!AI78="","",TRUNC(業者カード!AI78/1000,0))</f>
        <v>3</v>
      </c>
      <c r="F77" s="13" t="str">
        <f t="shared" si="0"/>
        <v/>
      </c>
      <c r="G77" s="10" t="str">
        <f>IF(E77="","",業者カード!AH78)</f>
        <v/>
      </c>
      <c r="H77" s="10">
        <f>IF(業者カード!AI78="","",MOD(業者カード!AI78,1000))</f>
        <v>6</v>
      </c>
    </row>
    <row r="78" spans="1:8" ht="12.9" customHeight="1" x14ac:dyDescent="0.2">
      <c r="A78" s="11"/>
      <c r="B78" s="11"/>
      <c r="C78" s="12" t="s">
        <v>164</v>
      </c>
      <c r="D78" s="12" t="s">
        <v>165</v>
      </c>
      <c r="E78" s="13">
        <f>IF(業者カード!AI79="","",TRUNC(業者カード!AI79/1000,0))</f>
        <v>3</v>
      </c>
      <c r="F78" s="13" t="str">
        <f t="shared" si="0"/>
        <v/>
      </c>
      <c r="G78" s="10" t="str">
        <f>IF(E78="","",業者カード!AH79)</f>
        <v/>
      </c>
      <c r="H78" s="10">
        <f>IF(業者カード!AI79="","",MOD(業者カード!AI79,1000))</f>
        <v>7</v>
      </c>
    </row>
    <row r="79" spans="1:8" ht="12.9" customHeight="1" x14ac:dyDescent="0.2">
      <c r="A79" s="11"/>
      <c r="B79" s="11"/>
      <c r="C79" s="12" t="s">
        <v>164</v>
      </c>
      <c r="D79" s="12" t="s">
        <v>165</v>
      </c>
      <c r="E79" s="13">
        <f>IF(業者カード!AI80="","",TRUNC(業者カード!AI80/1000,0))</f>
        <v>3</v>
      </c>
      <c r="F79" s="13" t="str">
        <f t="shared" si="0"/>
        <v/>
      </c>
      <c r="G79" s="10" t="str">
        <f>IF(E79="","",業者カード!AH80)</f>
        <v/>
      </c>
      <c r="H79" s="10">
        <f>IF(業者カード!AI80="","",MOD(業者カード!AI80,1000))</f>
        <v>8</v>
      </c>
    </row>
    <row r="80" spans="1:8" ht="12.9" customHeight="1" x14ac:dyDescent="0.2">
      <c r="A80" s="11"/>
      <c r="B80" s="11"/>
      <c r="C80" s="12" t="s">
        <v>164</v>
      </c>
      <c r="D80" s="12" t="s">
        <v>165</v>
      </c>
      <c r="E80" s="13">
        <f>IF(業者カード!AI81="","",TRUNC(業者カード!AI81/1000,0))</f>
        <v>3</v>
      </c>
      <c r="F80" s="13" t="str">
        <f t="shared" si="0"/>
        <v/>
      </c>
      <c r="G80" s="10" t="str">
        <f>IF(E80="","",業者カード!AH81)</f>
        <v/>
      </c>
      <c r="H80" s="10">
        <f>IF(業者カード!AI81="","",MOD(業者カード!AI81,1000))</f>
        <v>9</v>
      </c>
    </row>
    <row r="81" spans="1:8" ht="12.9" customHeight="1" x14ac:dyDescent="0.2">
      <c r="A81" s="11"/>
      <c r="B81" s="11"/>
      <c r="C81" s="12" t="s">
        <v>164</v>
      </c>
      <c r="D81" s="12" t="s">
        <v>165</v>
      </c>
      <c r="E81" s="13">
        <f>IF(業者カード!AI82="","",TRUNC(業者カード!AI82/1000,0))</f>
        <v>4</v>
      </c>
      <c r="F81" s="13" t="str">
        <f t="shared" si="0"/>
        <v/>
      </c>
      <c r="G81" s="10" t="str">
        <f>IF(E81="","",業者カード!AH82)</f>
        <v/>
      </c>
      <c r="H81" s="10">
        <f>IF(業者カード!AI82="","",MOD(業者カード!AI82,1000))</f>
        <v>1</v>
      </c>
    </row>
    <row r="82" spans="1:8" ht="12.9" customHeight="1" x14ac:dyDescent="0.2">
      <c r="A82" s="11"/>
      <c r="B82" s="11"/>
      <c r="C82" s="12" t="s">
        <v>164</v>
      </c>
      <c r="D82" s="12" t="s">
        <v>165</v>
      </c>
      <c r="E82" s="13">
        <f>IF(業者カード!AI83="","",TRUNC(業者カード!AI83/1000,0))</f>
        <v>4</v>
      </c>
      <c r="F82" s="13" t="str">
        <f t="shared" si="0"/>
        <v/>
      </c>
      <c r="G82" s="10" t="str">
        <f>IF(E82="","",業者カード!AH83)</f>
        <v/>
      </c>
      <c r="H82" s="10">
        <f>IF(業者カード!AI83="","",MOD(業者カード!AI83,1000))</f>
        <v>2</v>
      </c>
    </row>
    <row r="83" spans="1:8" ht="12.9" customHeight="1" x14ac:dyDescent="0.2">
      <c r="A83" s="11"/>
      <c r="B83" s="11"/>
      <c r="C83" s="12" t="s">
        <v>164</v>
      </c>
      <c r="D83" s="12" t="s">
        <v>165</v>
      </c>
      <c r="E83" s="13">
        <f>IF(業者カード!AI84="","",TRUNC(業者カード!AI84/1000,0))</f>
        <v>4</v>
      </c>
      <c r="F83" s="13" t="str">
        <f t="shared" si="0"/>
        <v/>
      </c>
      <c r="G83" s="10" t="str">
        <f>IF(E83="","",業者カード!AH84)</f>
        <v/>
      </c>
      <c r="H83" s="10">
        <f>IF(業者カード!AI84="","",MOD(業者カード!AI84,1000))</f>
        <v>3</v>
      </c>
    </row>
    <row r="84" spans="1:8" ht="12.9" customHeight="1" x14ac:dyDescent="0.2">
      <c r="A84" s="11"/>
      <c r="B84" s="11"/>
      <c r="C84" s="12" t="s">
        <v>164</v>
      </c>
      <c r="D84" s="12" t="s">
        <v>165</v>
      </c>
      <c r="E84" s="13">
        <f>IF(業者カード!AI85="","",TRUNC(業者カード!AI85/1000,0))</f>
        <v>4</v>
      </c>
      <c r="F84" s="13" t="str">
        <f t="shared" si="0"/>
        <v/>
      </c>
      <c r="G84" s="10" t="str">
        <f>IF(E84="","",業者カード!AH85)</f>
        <v/>
      </c>
      <c r="H84" s="10">
        <f>IF(業者カード!AI85="","",MOD(業者カード!AI85,1000))</f>
        <v>4</v>
      </c>
    </row>
    <row r="85" spans="1:8" ht="12.9" customHeight="1" x14ac:dyDescent="0.2">
      <c r="A85" s="11"/>
      <c r="B85" s="11"/>
      <c r="C85" s="12" t="s">
        <v>164</v>
      </c>
      <c r="D85" s="12" t="s">
        <v>165</v>
      </c>
      <c r="E85" s="13">
        <f>IF(業者カード!AI86="","",TRUNC(業者カード!AI86/1000,0))</f>
        <v>4</v>
      </c>
      <c r="F85" s="13" t="str">
        <f t="shared" si="0"/>
        <v/>
      </c>
      <c r="G85" s="10" t="str">
        <f>IF(E85="","",業者カード!AH86)</f>
        <v/>
      </c>
      <c r="H85" s="10">
        <f>IF(業者カード!AI86="","",MOD(業者カード!AI86,1000))</f>
        <v>5</v>
      </c>
    </row>
    <row r="86" spans="1:8" ht="12.9" customHeight="1" x14ac:dyDescent="0.2">
      <c r="A86" s="11"/>
      <c r="B86" s="11"/>
      <c r="C86" s="12" t="s">
        <v>164</v>
      </c>
      <c r="D86" s="12" t="s">
        <v>165</v>
      </c>
      <c r="E86" s="13">
        <f>IF(業者カード!AI91="","",TRUNC(業者カード!AI91/1000,0))</f>
        <v>5</v>
      </c>
      <c r="F86" s="13" t="str">
        <f t="shared" si="0"/>
        <v/>
      </c>
      <c r="G86" s="10" t="str">
        <f>IF(E86="","",業者カード!AH91)</f>
        <v/>
      </c>
      <c r="H86" s="10">
        <f>IF(業者カード!AI91="","",MOD(業者カード!AI91,1000))</f>
        <v>1</v>
      </c>
    </row>
    <row r="87" spans="1:8" ht="12.9" customHeight="1" x14ac:dyDescent="0.2">
      <c r="A87" s="11"/>
      <c r="B87" s="11"/>
      <c r="C87" s="12" t="s">
        <v>164</v>
      </c>
      <c r="D87" s="12" t="s">
        <v>165</v>
      </c>
      <c r="E87" s="13">
        <f>IF(業者カード!AI92="","",TRUNC(業者カード!AI92/1000,0))</f>
        <v>5</v>
      </c>
      <c r="F87" s="13" t="str">
        <f t="shared" si="0"/>
        <v/>
      </c>
      <c r="G87" s="10" t="str">
        <f>IF(E87="","",業者カード!AH92)</f>
        <v/>
      </c>
      <c r="H87" s="10">
        <f>IF(業者カード!AI92="","",MOD(業者カード!AI92,1000))</f>
        <v>2</v>
      </c>
    </row>
    <row r="88" spans="1:8" ht="12.9" customHeight="1" x14ac:dyDescent="0.2">
      <c r="A88" s="11"/>
      <c r="B88" s="11"/>
      <c r="C88" s="12" t="s">
        <v>164</v>
      </c>
      <c r="D88" s="12" t="s">
        <v>165</v>
      </c>
      <c r="E88" s="13">
        <f>IF(業者カード!AI93="","",TRUNC(業者カード!AI93/1000,0))</f>
        <v>5</v>
      </c>
      <c r="F88" s="13" t="str">
        <f t="shared" si="0"/>
        <v/>
      </c>
      <c r="G88" s="10" t="str">
        <f>IF(E88="","",業者カード!AH93)</f>
        <v/>
      </c>
      <c r="H88" s="10">
        <f>IF(業者カード!AI93="","",MOD(業者カード!AI93,1000))</f>
        <v>3</v>
      </c>
    </row>
    <row r="89" spans="1:8" ht="12.9" customHeight="1" x14ac:dyDescent="0.2">
      <c r="A89" s="11"/>
      <c r="B89" s="11"/>
      <c r="C89" s="12" t="s">
        <v>164</v>
      </c>
      <c r="D89" s="12" t="s">
        <v>165</v>
      </c>
      <c r="E89" s="13">
        <f>IF(業者カード!AI94="","",TRUNC(業者カード!AI94/1000,0))</f>
        <v>5</v>
      </c>
      <c r="F89" s="13" t="str">
        <f t="shared" si="0"/>
        <v/>
      </c>
      <c r="G89" s="10" t="str">
        <f>IF(E89="","",業者カード!AH94)</f>
        <v/>
      </c>
      <c r="H89" s="10">
        <f>IF(業者カード!AI94="","",MOD(業者カード!AI94,1000))</f>
        <v>4</v>
      </c>
    </row>
    <row r="90" spans="1:8" ht="12.9" customHeight="1" x14ac:dyDescent="0.2">
      <c r="A90" s="11"/>
      <c r="B90" s="11"/>
      <c r="C90" s="12" t="s">
        <v>164</v>
      </c>
      <c r="D90" s="12" t="s">
        <v>165</v>
      </c>
      <c r="E90" s="13">
        <f>IF(業者カード!AI95="","",TRUNC(業者カード!AI95/1000,0))</f>
        <v>5</v>
      </c>
      <c r="F90" s="13" t="str">
        <f t="shared" si="0"/>
        <v/>
      </c>
      <c r="G90" s="10" t="str">
        <f>IF(E90="","",業者カード!AH95)</f>
        <v/>
      </c>
      <c r="H90" s="10">
        <f>IF(業者カード!AI95="","",MOD(業者カード!AI95,1000))</f>
        <v>5</v>
      </c>
    </row>
    <row r="91" spans="1:8" ht="12.9" customHeight="1" x14ac:dyDescent="0.2">
      <c r="A91" s="11"/>
      <c r="B91" s="11"/>
      <c r="C91" s="12" t="s">
        <v>164</v>
      </c>
      <c r="D91" s="12" t="s">
        <v>165</v>
      </c>
      <c r="E91" s="13">
        <f>IF(業者カード!AI96="","",TRUNC(業者カード!AI96/1000,0))</f>
        <v>6</v>
      </c>
      <c r="F91" s="13" t="str">
        <f t="shared" si="0"/>
        <v/>
      </c>
      <c r="G91" s="10" t="str">
        <f>IF(E91="","",業者カード!AH96)</f>
        <v/>
      </c>
      <c r="H91" s="10">
        <f>IF(業者カード!AI96="","",MOD(業者カード!AI96,1000))</f>
        <v>1</v>
      </c>
    </row>
    <row r="92" spans="1:8" ht="12.9" customHeight="1" x14ac:dyDescent="0.2">
      <c r="A92" s="11"/>
      <c r="B92" s="11"/>
      <c r="C92" s="12" t="s">
        <v>164</v>
      </c>
      <c r="D92" s="12" t="s">
        <v>165</v>
      </c>
      <c r="E92" s="13">
        <f>IF(業者カード!AI97="","",TRUNC(業者カード!AI97/1000,0))</f>
        <v>6</v>
      </c>
      <c r="F92" s="13" t="str">
        <f t="shared" si="0"/>
        <v/>
      </c>
      <c r="G92" s="10" t="str">
        <f>IF(E92="","",業者カード!AH97)</f>
        <v/>
      </c>
      <c r="H92" s="10">
        <f>IF(業者カード!AI97="","",MOD(業者カード!AI97,1000))</f>
        <v>2</v>
      </c>
    </row>
    <row r="93" spans="1:8" ht="12.9" customHeight="1" x14ac:dyDescent="0.2">
      <c r="A93" s="11"/>
      <c r="B93" s="11"/>
      <c r="C93" s="12" t="s">
        <v>164</v>
      </c>
      <c r="D93" s="12" t="s">
        <v>165</v>
      </c>
      <c r="E93" s="13">
        <f>IF(業者カード!AI98="","",TRUNC(業者カード!AI98/1000,0))</f>
        <v>6</v>
      </c>
      <c r="F93" s="13" t="str">
        <f t="shared" si="0"/>
        <v/>
      </c>
      <c r="G93" s="10" t="str">
        <f>IF(E93="","",業者カード!AH98)</f>
        <v/>
      </c>
      <c r="H93" s="10">
        <f>IF(業者カード!AI98="","",MOD(業者カード!AI98,1000))</f>
        <v>3</v>
      </c>
    </row>
    <row r="94" spans="1:8" ht="12.9" customHeight="1" x14ac:dyDescent="0.2">
      <c r="A94" s="11"/>
      <c r="B94" s="11"/>
      <c r="C94" s="12" t="s">
        <v>164</v>
      </c>
      <c r="D94" s="12" t="s">
        <v>165</v>
      </c>
      <c r="E94" s="13">
        <f>IF(業者カード!AI99="","",TRUNC(業者カード!AI99/1000,0))</f>
        <v>7</v>
      </c>
      <c r="F94" s="13" t="str">
        <f t="shared" si="0"/>
        <v/>
      </c>
      <c r="G94" s="10" t="str">
        <f>IF(E94="","",業者カード!AH99)</f>
        <v/>
      </c>
      <c r="H94" s="10">
        <f>IF(業者カード!AI99="","",MOD(業者カード!AI99,1000))</f>
        <v>1</v>
      </c>
    </row>
    <row r="95" spans="1:8" ht="12.9" customHeight="1" x14ac:dyDescent="0.2">
      <c r="A95" s="11"/>
      <c r="B95" s="11"/>
      <c r="C95" s="12" t="s">
        <v>164</v>
      </c>
      <c r="D95" s="12" t="s">
        <v>165</v>
      </c>
      <c r="E95" s="13">
        <f>IF(業者カード!AI100="","",TRUNC(業者カード!AI100/1000,0))</f>
        <v>7</v>
      </c>
      <c r="F95" s="13" t="str">
        <f t="shared" si="0"/>
        <v/>
      </c>
      <c r="G95" s="10" t="str">
        <f>IF(E95="","",業者カード!AH100)</f>
        <v/>
      </c>
      <c r="H95" s="10">
        <f>IF(業者カード!AI100="","",MOD(業者カード!AI100,1000))</f>
        <v>2</v>
      </c>
    </row>
    <row r="96" spans="1:8" ht="12.9" customHeight="1" x14ac:dyDescent="0.2">
      <c r="A96" s="11"/>
      <c r="B96" s="11"/>
      <c r="C96" s="12" t="s">
        <v>164</v>
      </c>
      <c r="D96" s="12" t="s">
        <v>165</v>
      </c>
      <c r="E96" s="13">
        <f>IF(業者カード!AI101="","",TRUNC(業者カード!AI101/1000,0))</f>
        <v>7</v>
      </c>
      <c r="F96" s="13" t="str">
        <f t="shared" si="0"/>
        <v/>
      </c>
      <c r="G96" s="10" t="str">
        <f>IF(E96="","",業者カード!AH101)</f>
        <v/>
      </c>
      <c r="H96" s="10">
        <f>IF(業者カード!AI101="","",MOD(業者カード!AI101,1000))</f>
        <v>3</v>
      </c>
    </row>
    <row r="97" spans="1:8" ht="12.9" customHeight="1" x14ac:dyDescent="0.2">
      <c r="A97" s="11"/>
      <c r="B97" s="11"/>
      <c r="C97" s="12" t="s">
        <v>164</v>
      </c>
      <c r="D97" s="12" t="s">
        <v>165</v>
      </c>
      <c r="E97" s="13">
        <f>IF(業者カード!AI102="","",TRUNC(業者カード!AI102/1000,0))</f>
        <v>7</v>
      </c>
      <c r="F97" s="13" t="str">
        <f t="shared" si="0"/>
        <v/>
      </c>
      <c r="G97" s="10" t="str">
        <f>IF(E97="","",業者カード!AH102)</f>
        <v/>
      </c>
      <c r="H97" s="10">
        <f>IF(業者カード!AI102="","",MOD(業者カード!AI102,1000))</f>
        <v>4</v>
      </c>
    </row>
    <row r="98" spans="1:8" ht="12.9" customHeight="1" x14ac:dyDescent="0.2">
      <c r="A98" s="11"/>
      <c r="B98" s="11"/>
      <c r="C98" s="12" t="s">
        <v>164</v>
      </c>
      <c r="D98" s="12" t="s">
        <v>165</v>
      </c>
      <c r="E98" s="13">
        <f>IF(業者カード!AI103="","",TRUNC(業者カード!AI103/1000,0))</f>
        <v>7</v>
      </c>
      <c r="F98" s="13" t="str">
        <f t="shared" si="0"/>
        <v/>
      </c>
      <c r="G98" s="10" t="str">
        <f>IF(E98="","",業者カード!AH103)</f>
        <v/>
      </c>
      <c r="H98" s="10">
        <f>IF(業者カード!AI103="","",MOD(業者カード!AI103,1000))</f>
        <v>5</v>
      </c>
    </row>
    <row r="99" spans="1:8" ht="12.9" customHeight="1" x14ac:dyDescent="0.2">
      <c r="A99" s="11"/>
      <c r="B99" s="11"/>
      <c r="C99" s="12" t="s">
        <v>164</v>
      </c>
      <c r="D99" s="12" t="s">
        <v>165</v>
      </c>
      <c r="E99" s="13">
        <f>IF(業者カード!AI104="","",TRUNC(業者カード!AI104/1000,0))</f>
        <v>7</v>
      </c>
      <c r="F99" s="13" t="str">
        <f t="shared" si="0"/>
        <v/>
      </c>
      <c r="G99" s="10" t="str">
        <f>IF(E99="","",業者カード!AH104)</f>
        <v/>
      </c>
      <c r="H99" s="10">
        <f>IF(業者カード!AI104="","",MOD(業者カード!AI104,1000))</f>
        <v>6</v>
      </c>
    </row>
    <row r="100" spans="1:8" ht="12.9" customHeight="1" x14ac:dyDescent="0.2">
      <c r="A100" s="11"/>
      <c r="B100" s="11"/>
      <c r="C100" s="12" t="s">
        <v>164</v>
      </c>
      <c r="D100" s="12" t="s">
        <v>165</v>
      </c>
      <c r="E100" s="13">
        <f>IF(業者カード!AI105="","",TRUNC(業者カード!AI105/1000,0))</f>
        <v>8</v>
      </c>
      <c r="F100" s="13" t="str">
        <f t="shared" si="0"/>
        <v/>
      </c>
      <c r="G100" s="10" t="str">
        <f>IF(E100="","",業者カード!AH105)</f>
        <v/>
      </c>
      <c r="H100" s="10">
        <f>IF(業者カード!AI105="","",MOD(業者カード!AI105,1000))</f>
        <v>1</v>
      </c>
    </row>
    <row r="101" spans="1:8" ht="12.9" customHeight="1" x14ac:dyDescent="0.2">
      <c r="A101" s="11"/>
      <c r="B101" s="11"/>
      <c r="C101" s="12" t="s">
        <v>164</v>
      </c>
      <c r="D101" s="12" t="s">
        <v>165</v>
      </c>
      <c r="E101" s="13">
        <f>IF(業者カード!AI106="","",TRUNC(業者カード!AI106/1000,0))</f>
        <v>8</v>
      </c>
      <c r="F101" s="13" t="str">
        <f t="shared" si="0"/>
        <v/>
      </c>
      <c r="G101" s="10" t="str">
        <f>IF(E101="","",業者カード!AH106)</f>
        <v/>
      </c>
      <c r="H101" s="10">
        <f>IF(業者カード!AI106="","",MOD(業者カード!AI106,1000))</f>
        <v>2</v>
      </c>
    </row>
    <row r="102" spans="1:8" ht="12.9" customHeight="1" x14ac:dyDescent="0.2">
      <c r="A102" s="11"/>
      <c r="B102" s="11"/>
      <c r="C102" s="12" t="s">
        <v>164</v>
      </c>
      <c r="D102" s="12" t="s">
        <v>165</v>
      </c>
      <c r="E102" s="13">
        <f>IF(業者カード!AI107="","",TRUNC(業者カード!AI107/1000,0))</f>
        <v>8</v>
      </c>
      <c r="F102" s="13" t="str">
        <f t="shared" si="0"/>
        <v/>
      </c>
      <c r="G102" s="10" t="str">
        <f>IF(E102="","",業者カード!AH107)</f>
        <v/>
      </c>
      <c r="H102" s="10">
        <f>IF(業者カード!AI107="","",MOD(業者カード!AI107,1000))</f>
        <v>3</v>
      </c>
    </row>
    <row r="103" spans="1:8" ht="12.9" customHeight="1" x14ac:dyDescent="0.2">
      <c r="A103" s="11"/>
      <c r="B103" s="11"/>
      <c r="C103" s="12" t="s">
        <v>164</v>
      </c>
      <c r="D103" s="12" t="s">
        <v>165</v>
      </c>
      <c r="E103" s="13">
        <f>IF(業者カード!AI108="","",TRUNC(業者カード!AI108/1000,0))</f>
        <v>9</v>
      </c>
      <c r="F103" s="13" t="str">
        <f t="shared" si="0"/>
        <v/>
      </c>
      <c r="G103" s="10" t="str">
        <f>IF(E103="","",業者カード!AH108)</f>
        <v/>
      </c>
      <c r="H103" s="10">
        <f>IF(業者カード!AI108="","",MOD(業者カード!AI108,1000))</f>
        <v>1</v>
      </c>
    </row>
    <row r="104" spans="1:8" ht="12.9" customHeight="1" x14ac:dyDescent="0.2">
      <c r="A104" s="11"/>
      <c r="B104" s="11"/>
      <c r="C104" s="12" t="s">
        <v>164</v>
      </c>
      <c r="D104" s="12" t="s">
        <v>165</v>
      </c>
      <c r="E104" s="13">
        <f>IF(業者カード!AI109="","",TRUNC(業者カード!AI109/1000,0))</f>
        <v>9</v>
      </c>
      <c r="F104" s="13" t="str">
        <f t="shared" si="0"/>
        <v/>
      </c>
      <c r="G104" s="10" t="str">
        <f>IF(E104="","",業者カード!AH109)</f>
        <v/>
      </c>
      <c r="H104" s="10">
        <f>IF(業者カード!AI109="","",MOD(業者カード!AI109,1000))</f>
        <v>2</v>
      </c>
    </row>
    <row r="105" spans="1:8" ht="12.9" customHeight="1" x14ac:dyDescent="0.2">
      <c r="A105" s="11"/>
      <c r="B105" s="11"/>
      <c r="C105" s="12" t="s">
        <v>164</v>
      </c>
      <c r="D105" s="12" t="s">
        <v>165</v>
      </c>
      <c r="E105" s="13">
        <f>IF(業者カード!AI110="","",TRUNC(業者カード!AI110/1000,0))</f>
        <v>9</v>
      </c>
      <c r="F105" s="13" t="str">
        <f t="shared" si="0"/>
        <v/>
      </c>
      <c r="G105" s="10" t="str">
        <f>IF(E105="","",業者カード!AH110)</f>
        <v/>
      </c>
      <c r="H105" s="10">
        <f>IF(業者カード!AI110="","",MOD(業者カード!AI110,1000))</f>
        <v>3</v>
      </c>
    </row>
    <row r="106" spans="1:8" ht="12.9" customHeight="1" x14ac:dyDescent="0.2">
      <c r="A106" s="11"/>
      <c r="B106" s="11"/>
      <c r="C106" s="12" t="s">
        <v>164</v>
      </c>
      <c r="D106" s="12" t="s">
        <v>165</v>
      </c>
      <c r="E106" s="13">
        <f>IF(業者カード!AI111="","",TRUNC(業者カード!AI111/1000,0))</f>
        <v>9</v>
      </c>
      <c r="F106" s="13" t="str">
        <f t="shared" si="0"/>
        <v/>
      </c>
      <c r="G106" s="10" t="str">
        <f>IF(E106="","",業者カード!AH111)</f>
        <v/>
      </c>
      <c r="H106" s="10">
        <f>IF(業者カード!AI111="","",MOD(業者カード!AI111,1000))</f>
        <v>4</v>
      </c>
    </row>
    <row r="107" spans="1:8" ht="12.9" customHeight="1" x14ac:dyDescent="0.2">
      <c r="A107" s="11"/>
      <c r="B107" s="11"/>
      <c r="C107" s="12" t="s">
        <v>164</v>
      </c>
      <c r="D107" s="12" t="s">
        <v>165</v>
      </c>
      <c r="E107" s="13">
        <f>IF(業者カード!AI112="","",TRUNC(業者カード!AI112/1000,0))</f>
        <v>9</v>
      </c>
      <c r="F107" s="13" t="str">
        <f t="shared" si="0"/>
        <v/>
      </c>
      <c r="G107" s="10" t="str">
        <f>IF(E107="","",業者カード!AH112)</f>
        <v/>
      </c>
      <c r="H107" s="10">
        <f>IF(業者カード!AI112="","",MOD(業者カード!AI112,1000))</f>
        <v>5</v>
      </c>
    </row>
    <row r="108" spans="1:8" ht="12.9" customHeight="1" x14ac:dyDescent="0.2">
      <c r="A108" s="11"/>
      <c r="B108" s="11"/>
      <c r="C108" s="12" t="s">
        <v>164</v>
      </c>
      <c r="D108" s="12" t="s">
        <v>165</v>
      </c>
      <c r="E108" s="13">
        <f>IF(業者カード!AI113="","",TRUNC(業者カード!AI113/1000,0))</f>
        <v>9</v>
      </c>
      <c r="F108" s="13" t="str">
        <f t="shared" si="0"/>
        <v/>
      </c>
      <c r="G108" s="10" t="str">
        <f>IF(E108="","",業者カード!AH113)</f>
        <v/>
      </c>
      <c r="H108" s="10">
        <f>IF(業者カード!AI113="","",MOD(業者カード!AI113,1000))</f>
        <v>6</v>
      </c>
    </row>
    <row r="109" spans="1:8" ht="12.9" customHeight="1" x14ac:dyDescent="0.2">
      <c r="A109" s="11"/>
      <c r="B109" s="11"/>
      <c r="C109" s="12" t="s">
        <v>164</v>
      </c>
      <c r="D109" s="12" t="s">
        <v>165</v>
      </c>
      <c r="E109" s="13">
        <f>IF(業者カード!AI114="","",TRUNC(業者カード!AI114/1000,0))</f>
        <v>9</v>
      </c>
      <c r="F109" s="13" t="str">
        <f t="shared" si="0"/>
        <v/>
      </c>
      <c r="G109" s="10" t="str">
        <f>IF(E109="","",業者カード!AH114)</f>
        <v/>
      </c>
      <c r="H109" s="10">
        <f>IF(業者カード!AI114="","",MOD(業者カード!AI114,1000))</f>
        <v>7</v>
      </c>
    </row>
    <row r="110" spans="1:8" ht="12.9" customHeight="1" x14ac:dyDescent="0.2">
      <c r="A110" s="11"/>
      <c r="B110" s="11"/>
      <c r="C110" s="12" t="s">
        <v>164</v>
      </c>
      <c r="D110" s="12" t="s">
        <v>165</v>
      </c>
      <c r="E110" s="13">
        <f>IF(業者カード!AI115="","",TRUNC(業者カード!AI115/1000,0))</f>
        <v>9</v>
      </c>
      <c r="F110" s="13" t="str">
        <f t="shared" si="0"/>
        <v/>
      </c>
      <c r="G110" s="10" t="str">
        <f>IF(E110="","",業者カード!AH115)</f>
        <v/>
      </c>
      <c r="H110" s="10">
        <f>IF(業者カード!AI115="","",MOD(業者カード!AI115,1000))</f>
        <v>8</v>
      </c>
    </row>
    <row r="111" spans="1:8" ht="12.9" customHeight="1" x14ac:dyDescent="0.2">
      <c r="A111" s="11"/>
      <c r="B111" s="11"/>
      <c r="C111" s="12" t="s">
        <v>164</v>
      </c>
      <c r="D111" s="12" t="s">
        <v>165</v>
      </c>
      <c r="E111" s="13">
        <f>IF(業者カード!AI116="","",TRUNC(業者カード!AI116/1000,0))</f>
        <v>9</v>
      </c>
      <c r="F111" s="13" t="str">
        <f t="shared" si="0"/>
        <v/>
      </c>
      <c r="G111" s="10" t="str">
        <f>IF(E111="","",業者カード!AH116)</f>
        <v/>
      </c>
      <c r="H111" s="10">
        <f>IF(業者カード!AI116="","",MOD(業者カード!AI116,1000))</f>
        <v>9</v>
      </c>
    </row>
    <row r="112" spans="1:8" ht="12.9" customHeight="1" x14ac:dyDescent="0.2">
      <c r="A112" s="11"/>
      <c r="B112" s="11"/>
      <c r="C112" s="12" t="s">
        <v>164</v>
      </c>
      <c r="D112" s="12" t="s">
        <v>165</v>
      </c>
      <c r="E112" s="13">
        <f>IF(業者カード!AI117="","",TRUNC(業者カード!AI117/1000,0))</f>
        <v>9</v>
      </c>
      <c r="F112" s="13" t="str">
        <f t="shared" si="0"/>
        <v/>
      </c>
      <c r="G112" s="10" t="str">
        <f>IF(E112="","",業者カード!AH117)</f>
        <v/>
      </c>
      <c r="H112" s="10">
        <f>IF(業者カード!AI117="","",MOD(業者カード!AI117,1000))</f>
        <v>10</v>
      </c>
    </row>
    <row r="113" spans="1:6" ht="12.9" customHeight="1" x14ac:dyDescent="0.2">
      <c r="A113" s="11"/>
      <c r="B113" s="11"/>
      <c r="C113" s="12"/>
      <c r="D113" s="12"/>
      <c r="E113" s="13" t="str">
        <f>IF(業者カード!AI118="","",TRUNC(業者カード!AI118/1000,0))</f>
        <v/>
      </c>
      <c r="F113" s="13" t="str">
        <f t="shared" si="0"/>
        <v/>
      </c>
    </row>
    <row r="114" spans="1:6" ht="12.9" customHeight="1" x14ac:dyDescent="0.2">
      <c r="A114" s="11"/>
      <c r="B114" s="11"/>
      <c r="C114" s="12"/>
      <c r="D114" s="12"/>
      <c r="E114" s="13" t="str">
        <f>IF(業者カード!AI119="","",TRUNC(業者カード!AI119/1000,0))</f>
        <v/>
      </c>
      <c r="F114" s="13" t="str">
        <f t="shared" si="0"/>
        <v/>
      </c>
    </row>
    <row r="115" spans="1:6" ht="12.9" customHeight="1" x14ac:dyDescent="0.2">
      <c r="A115" s="11"/>
      <c r="B115" s="11"/>
      <c r="C115" s="12"/>
      <c r="D115" s="12"/>
      <c r="E115" s="13" t="str">
        <f>IF(業者カード!AI120="","",TRUNC(業者カード!AI120/1000,0))</f>
        <v/>
      </c>
      <c r="F115" s="13" t="str">
        <f t="shared" si="0"/>
        <v/>
      </c>
    </row>
    <row r="116" spans="1:6" ht="12.9" customHeight="1" x14ac:dyDescent="0.2">
      <c r="A116" s="11"/>
      <c r="B116" s="11"/>
      <c r="C116" s="12"/>
      <c r="D116" s="12"/>
      <c r="E116" s="13" t="str">
        <f>IF(業者カード!AI121="","",TRUNC(業者カード!AI121/1000,0))</f>
        <v/>
      </c>
      <c r="F116" s="13" t="str">
        <f t="shared" si="0"/>
        <v/>
      </c>
    </row>
    <row r="117" spans="1:6" ht="12.9" customHeight="1" x14ac:dyDescent="0.2">
      <c r="A117" s="11"/>
      <c r="B117" s="11"/>
      <c r="C117" s="12"/>
      <c r="D117" s="12"/>
      <c r="E117" s="13" t="str">
        <f>IF(業者カード!AI122="","",TRUNC(業者カード!AI122/1000,0))</f>
        <v/>
      </c>
      <c r="F117" s="13" t="str">
        <f t="shared" si="0"/>
        <v/>
      </c>
    </row>
    <row r="118" spans="1:6" ht="12.9" customHeight="1" x14ac:dyDescent="0.2">
      <c r="A118" s="11"/>
      <c r="B118" s="11"/>
      <c r="C118" s="12"/>
      <c r="D118" s="12"/>
      <c r="E118" s="13"/>
      <c r="F118" s="13" t="str">
        <f t="shared" si="0"/>
        <v/>
      </c>
    </row>
    <row r="119" spans="1:6" ht="12.9" customHeight="1" x14ac:dyDescent="0.2">
      <c r="A119" s="11"/>
      <c r="B119" s="11"/>
      <c r="C119" s="12"/>
      <c r="D119" s="12"/>
      <c r="E119" s="13"/>
      <c r="F119" s="13" t="str">
        <f t="shared" si="0"/>
        <v/>
      </c>
    </row>
    <row r="120" spans="1:6" ht="12.9" customHeight="1" x14ac:dyDescent="0.2">
      <c r="A120" s="11"/>
      <c r="B120" s="11"/>
      <c r="C120" s="12"/>
      <c r="D120" s="12"/>
      <c r="E120" s="13"/>
      <c r="F120" s="13" t="str">
        <f t="shared" si="0"/>
        <v/>
      </c>
    </row>
    <row r="121" spans="1:6" ht="12.9" customHeight="1" x14ac:dyDescent="0.2">
      <c r="A121" s="11"/>
      <c r="B121" s="11"/>
      <c r="C121" s="12"/>
      <c r="D121" s="12"/>
      <c r="E121" s="13"/>
      <c r="F121" s="13" t="str">
        <f t="shared" si="0"/>
        <v/>
      </c>
    </row>
    <row r="122" spans="1:6" ht="12.9" customHeight="1" x14ac:dyDescent="0.2">
      <c r="A122" s="11"/>
      <c r="B122" s="11"/>
      <c r="C122" s="12"/>
      <c r="D122" s="12"/>
      <c r="E122" s="13"/>
      <c r="F122" s="13" t="str">
        <f t="shared" si="0"/>
        <v/>
      </c>
    </row>
    <row r="123" spans="1:6" ht="12.9" customHeight="1" x14ac:dyDescent="0.2">
      <c r="A123" s="11"/>
      <c r="B123" s="11"/>
      <c r="C123" s="12"/>
      <c r="D123" s="12"/>
      <c r="E123" s="13"/>
      <c r="F123" s="13" t="str">
        <f t="shared" si="0"/>
        <v/>
      </c>
    </row>
    <row r="124" spans="1:6" ht="12.9" customHeight="1" x14ac:dyDescent="0.2">
      <c r="A124" s="11"/>
      <c r="B124" s="11"/>
      <c r="C124" s="12"/>
      <c r="D124" s="12"/>
      <c r="E124" s="13"/>
      <c r="F124" s="13" t="str">
        <f t="shared" si="0"/>
        <v/>
      </c>
    </row>
    <row r="125" spans="1:6" ht="12.9" customHeight="1" x14ac:dyDescent="0.2">
      <c r="A125" s="11"/>
      <c r="B125" s="11"/>
      <c r="C125" s="12"/>
      <c r="D125" s="12"/>
      <c r="E125" s="13"/>
      <c r="F125" s="13" t="str">
        <f t="shared" ref="F125:F135" si="1">IF(G125&lt;&gt;"",1,"")</f>
        <v/>
      </c>
    </row>
    <row r="126" spans="1:6" ht="12.9" customHeight="1" x14ac:dyDescent="0.2">
      <c r="A126" s="11"/>
      <c r="B126" s="11"/>
      <c r="C126" s="12"/>
      <c r="D126" s="12"/>
      <c r="E126" s="13"/>
      <c r="F126" s="13" t="str">
        <f t="shared" si="1"/>
        <v/>
      </c>
    </row>
    <row r="127" spans="1:6" ht="12.9" customHeight="1" x14ac:dyDescent="0.2">
      <c r="A127" s="11"/>
      <c r="B127" s="11"/>
      <c r="C127" s="12"/>
      <c r="D127" s="12"/>
      <c r="E127" s="13"/>
      <c r="F127" s="13" t="str">
        <f t="shared" si="1"/>
        <v/>
      </c>
    </row>
    <row r="128" spans="1:6" ht="12.9" customHeight="1" x14ac:dyDescent="0.2">
      <c r="A128" s="11"/>
      <c r="B128" s="11"/>
      <c r="C128" s="12"/>
      <c r="D128" s="12"/>
      <c r="E128" s="13"/>
      <c r="F128" s="13" t="str">
        <f t="shared" si="1"/>
        <v/>
      </c>
    </row>
    <row r="129" spans="1:9" ht="12.9" customHeight="1" x14ac:dyDescent="0.2">
      <c r="A129" s="11"/>
      <c r="B129" s="11"/>
      <c r="C129" s="12"/>
      <c r="D129" s="12"/>
      <c r="E129" s="13"/>
      <c r="F129" s="13" t="str">
        <f t="shared" si="1"/>
        <v/>
      </c>
    </row>
    <row r="130" spans="1:9" ht="12.9" customHeight="1" x14ac:dyDescent="0.2">
      <c r="A130" s="11"/>
      <c r="B130" s="11"/>
      <c r="C130" s="12"/>
      <c r="D130" s="12"/>
      <c r="E130" s="13"/>
      <c r="F130" s="13" t="str">
        <f t="shared" si="1"/>
        <v/>
      </c>
    </row>
    <row r="131" spans="1:9" ht="12.9" customHeight="1" x14ac:dyDescent="0.2">
      <c r="A131" s="11"/>
      <c r="B131" s="11"/>
      <c r="C131" s="12"/>
      <c r="D131" s="12"/>
      <c r="E131" s="13"/>
      <c r="F131" s="13" t="str">
        <f t="shared" si="1"/>
        <v/>
      </c>
    </row>
    <row r="132" spans="1:9" ht="12.9" customHeight="1" x14ac:dyDescent="0.2">
      <c r="A132" s="11"/>
      <c r="B132" s="11"/>
      <c r="C132" s="12"/>
      <c r="D132" s="12"/>
      <c r="E132" s="13"/>
      <c r="F132" s="13" t="str">
        <f t="shared" si="1"/>
        <v/>
      </c>
    </row>
    <row r="133" spans="1:9" ht="12.9" customHeight="1" x14ac:dyDescent="0.2">
      <c r="A133" s="11"/>
      <c r="B133" s="11"/>
      <c r="C133" s="12"/>
      <c r="D133" s="12"/>
      <c r="E133" s="13"/>
      <c r="F133" s="13" t="str">
        <f t="shared" si="1"/>
        <v/>
      </c>
    </row>
    <row r="134" spans="1:9" ht="12.9" customHeight="1" x14ac:dyDescent="0.2">
      <c r="A134" s="11"/>
      <c r="B134" s="11"/>
      <c r="C134" s="12"/>
      <c r="D134" s="12"/>
      <c r="E134" s="13"/>
      <c r="F134" s="13" t="str">
        <f t="shared" si="1"/>
        <v/>
      </c>
    </row>
    <row r="135" spans="1:9" ht="12.9" customHeight="1" x14ac:dyDescent="0.2">
      <c r="A135" s="11"/>
      <c r="B135" s="11"/>
      <c r="C135" s="12"/>
      <c r="D135" s="12"/>
      <c r="E135" s="13"/>
      <c r="F135" s="13" t="str">
        <f t="shared" si="1"/>
        <v/>
      </c>
    </row>
    <row r="136" spans="1:9" ht="12.9" customHeight="1" x14ac:dyDescent="0.2"/>
    <row r="137" spans="1:9" ht="12.9" customHeight="1" x14ac:dyDescent="0.2"/>
    <row r="138" spans="1:9" ht="12.9" customHeight="1" x14ac:dyDescent="0.2">
      <c r="A138" s="11" t="str">
        <f>業者カード!A120</f>
        <v>入札参加希望種目</v>
      </c>
      <c r="B138" s="11"/>
      <c r="C138" s="9" t="s">
        <v>63</v>
      </c>
      <c r="D138" s="9" t="s">
        <v>64</v>
      </c>
      <c r="E138" s="14" t="s">
        <v>178</v>
      </c>
      <c r="F138" s="14" t="s">
        <v>392</v>
      </c>
      <c r="G138" s="14" t="s">
        <v>179</v>
      </c>
      <c r="H138" s="14" t="s">
        <v>171</v>
      </c>
      <c r="I138" s="14" t="s">
        <v>180</v>
      </c>
    </row>
    <row r="139" spans="1:9" ht="12.9" customHeight="1" x14ac:dyDescent="0.2">
      <c r="A139" s="11"/>
      <c r="B139" s="11"/>
      <c r="C139" s="120" t="s">
        <v>389</v>
      </c>
      <c r="D139" s="12" t="s">
        <v>174</v>
      </c>
      <c r="E139" s="12" t="s">
        <v>176</v>
      </c>
      <c r="F139" s="12" t="s">
        <v>393</v>
      </c>
      <c r="G139" s="12" t="s">
        <v>168</v>
      </c>
      <c r="H139" s="12" t="s">
        <v>166</v>
      </c>
      <c r="I139" s="12" t="s">
        <v>181</v>
      </c>
    </row>
    <row r="140" spans="1:9" ht="12.9" customHeight="1" x14ac:dyDescent="0.2">
      <c r="A140" s="16"/>
      <c r="B140" s="11"/>
      <c r="C140" s="120" t="s">
        <v>390</v>
      </c>
      <c r="D140" s="12" t="s">
        <v>174</v>
      </c>
      <c r="E140" s="17">
        <f>業者カード!AI123</f>
        <v>1</v>
      </c>
      <c r="F140" s="17" t="str">
        <f>IF(H140&gt;0,1,"")</f>
        <v/>
      </c>
      <c r="G140" s="10" t="str">
        <f>IF(業者カード!J123&lt;&gt;"",業者カード!J123,"")</f>
        <v/>
      </c>
      <c r="H140" s="10">
        <f>業者カード!$B$123</f>
        <v>0</v>
      </c>
      <c r="I140" s="10">
        <f>業者カード!AJ123</f>
        <v>1</v>
      </c>
    </row>
    <row r="141" spans="1:9" ht="12.9" customHeight="1" x14ac:dyDescent="0.2">
      <c r="A141" s="16"/>
      <c r="B141" s="11"/>
      <c r="C141" s="120" t="s">
        <v>390</v>
      </c>
      <c r="D141" s="12" t="s">
        <v>174</v>
      </c>
      <c r="E141" s="17">
        <f>業者カード!AI124</f>
        <v>1</v>
      </c>
      <c r="F141" s="17" t="str">
        <f t="shared" ref="F141:F160" si="2">IF(H141&gt;0,1,"")</f>
        <v/>
      </c>
      <c r="G141" s="10" t="str">
        <f>IF(業者カード!J124&lt;&gt;"",業者カード!J124,"")</f>
        <v/>
      </c>
      <c r="H141" s="10">
        <f>業者カード!$B$123</f>
        <v>0</v>
      </c>
      <c r="I141" s="10">
        <f>業者カード!AJ124</f>
        <v>2</v>
      </c>
    </row>
    <row r="142" spans="1:9" ht="12.9" customHeight="1" x14ac:dyDescent="0.2">
      <c r="A142" s="16"/>
      <c r="B142" s="11"/>
      <c r="C142" s="120" t="s">
        <v>390</v>
      </c>
      <c r="D142" s="12" t="s">
        <v>174</v>
      </c>
      <c r="E142" s="17">
        <f>業者カード!AI125</f>
        <v>1</v>
      </c>
      <c r="F142" s="17" t="str">
        <f t="shared" si="2"/>
        <v/>
      </c>
      <c r="G142" s="10" t="str">
        <f>IF(業者カード!J125&lt;&gt;"",業者カード!J125,"")</f>
        <v/>
      </c>
      <c r="H142" s="10">
        <f>業者カード!$B$123</f>
        <v>0</v>
      </c>
      <c r="I142" s="10">
        <f>業者カード!AJ125</f>
        <v>3</v>
      </c>
    </row>
    <row r="143" spans="1:9" ht="12.9" customHeight="1" x14ac:dyDescent="0.2">
      <c r="A143" s="16"/>
      <c r="B143" s="11"/>
      <c r="C143" s="120" t="s">
        <v>390</v>
      </c>
      <c r="D143" s="12" t="s">
        <v>174</v>
      </c>
      <c r="E143" s="17">
        <f>業者カード!AI126</f>
        <v>1</v>
      </c>
      <c r="F143" s="17" t="str">
        <f t="shared" si="2"/>
        <v/>
      </c>
      <c r="G143" s="10" t="str">
        <f>IF(業者カード!J126&lt;&gt;"",業者カード!J126,"")</f>
        <v/>
      </c>
      <c r="H143" s="10">
        <f>業者カード!$B$123</f>
        <v>0</v>
      </c>
      <c r="I143" s="10">
        <f>業者カード!AJ126</f>
        <v>4</v>
      </c>
    </row>
    <row r="144" spans="1:9" ht="12.9" customHeight="1" x14ac:dyDescent="0.2">
      <c r="A144" s="16"/>
      <c r="B144" s="11"/>
      <c r="C144" s="120" t="s">
        <v>390</v>
      </c>
      <c r="D144" s="12" t="s">
        <v>174</v>
      </c>
      <c r="E144" s="17">
        <f>業者カード!AI127</f>
        <v>1</v>
      </c>
      <c r="F144" s="17" t="str">
        <f t="shared" si="2"/>
        <v/>
      </c>
      <c r="G144" s="10" t="str">
        <f>IF(業者カード!J127&lt;&gt;"",業者カード!J127,"")</f>
        <v/>
      </c>
      <c r="H144" s="10">
        <f>業者カード!$B$123</f>
        <v>0</v>
      </c>
      <c r="I144" s="10">
        <f>業者カード!AJ127</f>
        <v>5</v>
      </c>
    </row>
    <row r="145" spans="1:9" ht="12.9" customHeight="1" x14ac:dyDescent="0.2">
      <c r="A145" s="16"/>
      <c r="B145" s="11"/>
      <c r="C145" s="120" t="s">
        <v>390</v>
      </c>
      <c r="D145" s="12" t="s">
        <v>174</v>
      </c>
      <c r="E145" s="17">
        <f>業者カード!AI128</f>
        <v>1</v>
      </c>
      <c r="F145" s="17" t="str">
        <f t="shared" si="2"/>
        <v/>
      </c>
      <c r="G145" s="10" t="str">
        <f>IF(業者カード!J128&lt;&gt;"",業者カード!J128,"")</f>
        <v/>
      </c>
      <c r="H145" s="10">
        <f>業者カード!$B$123</f>
        <v>0</v>
      </c>
      <c r="I145" s="10">
        <f>業者カード!AJ128</f>
        <v>6</v>
      </c>
    </row>
    <row r="146" spans="1:9" ht="12.9" customHeight="1" x14ac:dyDescent="0.2">
      <c r="A146" s="16"/>
      <c r="B146" s="11"/>
      <c r="C146" s="120" t="s">
        <v>390</v>
      </c>
      <c r="D146" s="12" t="s">
        <v>174</v>
      </c>
      <c r="E146" s="17">
        <f>業者カード!AI129</f>
        <v>1</v>
      </c>
      <c r="F146" s="17" t="str">
        <f t="shared" si="2"/>
        <v/>
      </c>
      <c r="G146" s="10" t="str">
        <f>IF(業者カード!J129&lt;&gt;"",業者カード!J129,"")</f>
        <v/>
      </c>
      <c r="H146" s="10">
        <f>業者カード!$B$123</f>
        <v>0</v>
      </c>
      <c r="I146" s="10">
        <f>業者カード!AJ129</f>
        <v>7</v>
      </c>
    </row>
    <row r="147" spans="1:9" ht="12.9" customHeight="1" x14ac:dyDescent="0.2">
      <c r="A147" s="16"/>
      <c r="B147" s="11"/>
      <c r="C147" s="120" t="s">
        <v>390</v>
      </c>
      <c r="D147" s="12" t="s">
        <v>174</v>
      </c>
      <c r="E147" s="17">
        <f>業者カード!AI130</f>
        <v>2</v>
      </c>
      <c r="F147" s="17" t="str">
        <f t="shared" si="2"/>
        <v/>
      </c>
      <c r="G147" s="10" t="str">
        <f>IF(業者カード!J130&lt;&gt;"",業者カード!J130,"")</f>
        <v/>
      </c>
      <c r="H147" s="10">
        <f>業者カード!$B$130</f>
        <v>0</v>
      </c>
      <c r="I147" s="10">
        <f>業者カード!AJ130</f>
        <v>1</v>
      </c>
    </row>
    <row r="148" spans="1:9" ht="12.9" customHeight="1" x14ac:dyDescent="0.2">
      <c r="A148" s="16"/>
      <c r="B148" s="11"/>
      <c r="C148" s="120" t="s">
        <v>390</v>
      </c>
      <c r="D148" s="12" t="s">
        <v>174</v>
      </c>
      <c r="E148" s="17">
        <f>業者カード!AI131</f>
        <v>2</v>
      </c>
      <c r="F148" s="17" t="str">
        <f t="shared" si="2"/>
        <v/>
      </c>
      <c r="G148" s="10" t="str">
        <f>IF(業者カード!J131&lt;&gt;"",業者カード!J131,"")</f>
        <v/>
      </c>
      <c r="H148" s="10">
        <f>業者カード!$B$130</f>
        <v>0</v>
      </c>
      <c r="I148" s="10">
        <f>業者カード!AJ131</f>
        <v>2</v>
      </c>
    </row>
    <row r="149" spans="1:9" ht="12.9" customHeight="1" x14ac:dyDescent="0.2">
      <c r="A149" s="16"/>
      <c r="B149" s="11"/>
      <c r="C149" s="120" t="s">
        <v>390</v>
      </c>
      <c r="D149" s="12" t="s">
        <v>174</v>
      </c>
      <c r="E149" s="17">
        <f>業者カード!AI132</f>
        <v>2</v>
      </c>
      <c r="F149" s="17" t="str">
        <f t="shared" si="2"/>
        <v/>
      </c>
      <c r="G149" s="10" t="str">
        <f>IF(業者カード!J132&lt;&gt;"",業者カード!J132,"")</f>
        <v/>
      </c>
      <c r="H149" s="10">
        <f>業者カード!$B$130</f>
        <v>0</v>
      </c>
      <c r="I149" s="10">
        <f>業者カード!AJ132</f>
        <v>3</v>
      </c>
    </row>
    <row r="150" spans="1:9" ht="12.9" customHeight="1" x14ac:dyDescent="0.2">
      <c r="A150" s="16"/>
      <c r="B150" s="11"/>
      <c r="C150" s="120" t="s">
        <v>390</v>
      </c>
      <c r="D150" s="12" t="s">
        <v>174</v>
      </c>
      <c r="E150" s="17">
        <f>業者カード!AI133</f>
        <v>2</v>
      </c>
      <c r="F150" s="17" t="str">
        <f t="shared" si="2"/>
        <v/>
      </c>
      <c r="G150" s="10" t="str">
        <f>IF(業者カード!J133&lt;&gt;"",業者カード!J133,"")</f>
        <v/>
      </c>
      <c r="H150" s="10">
        <f>業者カード!$B$130</f>
        <v>0</v>
      </c>
      <c r="I150" s="10">
        <f>業者カード!AJ133</f>
        <v>4</v>
      </c>
    </row>
    <row r="151" spans="1:9" ht="12.9" customHeight="1" x14ac:dyDescent="0.2">
      <c r="A151" s="16"/>
      <c r="B151" s="11"/>
      <c r="C151" s="120" t="s">
        <v>390</v>
      </c>
      <c r="D151" s="12" t="s">
        <v>174</v>
      </c>
      <c r="E151" s="17">
        <f>業者カード!AI134</f>
        <v>2</v>
      </c>
      <c r="F151" s="17" t="str">
        <f t="shared" si="2"/>
        <v/>
      </c>
      <c r="G151" s="10" t="str">
        <f>IF(業者カード!J134&lt;&gt;"",業者カード!J134,"")</f>
        <v/>
      </c>
      <c r="H151" s="10">
        <f>業者カード!$B$130</f>
        <v>0</v>
      </c>
      <c r="I151" s="10">
        <f>業者カード!AJ134</f>
        <v>5</v>
      </c>
    </row>
    <row r="152" spans="1:9" ht="12.9" customHeight="1" x14ac:dyDescent="0.2">
      <c r="A152" s="16"/>
      <c r="B152" s="11"/>
      <c r="C152" s="120" t="s">
        <v>390</v>
      </c>
      <c r="D152" s="12" t="s">
        <v>174</v>
      </c>
      <c r="E152" s="17">
        <f>業者カード!AI135</f>
        <v>2</v>
      </c>
      <c r="F152" s="17" t="str">
        <f t="shared" si="2"/>
        <v/>
      </c>
      <c r="G152" s="10" t="str">
        <f>IF(業者カード!J135&lt;&gt;"",業者カード!J135,"")</f>
        <v/>
      </c>
      <c r="H152" s="10">
        <f>業者カード!$B$130</f>
        <v>0</v>
      </c>
      <c r="I152" s="10">
        <f>業者カード!AJ135</f>
        <v>6</v>
      </c>
    </row>
    <row r="153" spans="1:9" ht="12.9" customHeight="1" x14ac:dyDescent="0.2">
      <c r="A153" s="16"/>
      <c r="B153" s="11"/>
      <c r="C153" s="120" t="s">
        <v>390</v>
      </c>
      <c r="D153" s="12" t="s">
        <v>174</v>
      </c>
      <c r="E153" s="17">
        <f>業者カード!AI136</f>
        <v>2</v>
      </c>
      <c r="F153" s="17" t="str">
        <f t="shared" si="2"/>
        <v/>
      </c>
      <c r="G153" s="10" t="str">
        <f>IF(業者カード!J136&lt;&gt;"",業者カード!J136,"")</f>
        <v/>
      </c>
      <c r="H153" s="10">
        <f>業者カード!$B$130</f>
        <v>0</v>
      </c>
      <c r="I153" s="10">
        <f>業者カード!AJ136</f>
        <v>7</v>
      </c>
    </row>
    <row r="154" spans="1:9" ht="12.9" customHeight="1" x14ac:dyDescent="0.2">
      <c r="A154" s="16"/>
      <c r="B154" s="11"/>
      <c r="C154" s="120" t="s">
        <v>390</v>
      </c>
      <c r="D154" s="12" t="s">
        <v>174</v>
      </c>
      <c r="E154" s="17">
        <f>業者カード!AI137</f>
        <v>3</v>
      </c>
      <c r="F154" s="17" t="str">
        <f t="shared" si="2"/>
        <v/>
      </c>
      <c r="G154" s="10" t="str">
        <f>IF(業者カード!J137&lt;&gt;"",業者カード!J137,"")</f>
        <v/>
      </c>
      <c r="H154" s="10">
        <f>業者カード!$B$137</f>
        <v>0</v>
      </c>
      <c r="I154" s="10">
        <f>業者カード!AJ137</f>
        <v>1</v>
      </c>
    </row>
    <row r="155" spans="1:9" ht="12.9" customHeight="1" x14ac:dyDescent="0.2">
      <c r="A155" s="16"/>
      <c r="B155" s="11"/>
      <c r="C155" s="120" t="s">
        <v>390</v>
      </c>
      <c r="D155" s="12" t="s">
        <v>174</v>
      </c>
      <c r="E155" s="17">
        <f>業者カード!AI138</f>
        <v>3</v>
      </c>
      <c r="F155" s="17" t="str">
        <f t="shared" si="2"/>
        <v/>
      </c>
      <c r="G155" s="10" t="str">
        <f>IF(業者カード!J138&lt;&gt;"",業者カード!J138,"")</f>
        <v/>
      </c>
      <c r="H155" s="10">
        <f>業者カード!$B$137</f>
        <v>0</v>
      </c>
      <c r="I155" s="10">
        <f>業者カード!AJ138</f>
        <v>2</v>
      </c>
    </row>
    <row r="156" spans="1:9" ht="12.9" customHeight="1" x14ac:dyDescent="0.2">
      <c r="A156" s="16"/>
      <c r="B156" s="11"/>
      <c r="C156" s="120" t="s">
        <v>390</v>
      </c>
      <c r="D156" s="12" t="s">
        <v>174</v>
      </c>
      <c r="E156" s="17">
        <f>業者カード!AI139</f>
        <v>3</v>
      </c>
      <c r="F156" s="17" t="str">
        <f t="shared" si="2"/>
        <v/>
      </c>
      <c r="G156" s="10" t="str">
        <f>IF(業者カード!J139&lt;&gt;"",業者カード!J139,"")</f>
        <v/>
      </c>
      <c r="H156" s="10">
        <f>業者カード!$B$137</f>
        <v>0</v>
      </c>
      <c r="I156" s="10">
        <f>業者カード!AJ139</f>
        <v>3</v>
      </c>
    </row>
    <row r="157" spans="1:9" ht="12.9" customHeight="1" x14ac:dyDescent="0.2">
      <c r="A157" s="16"/>
      <c r="B157" s="11"/>
      <c r="C157" s="120" t="s">
        <v>390</v>
      </c>
      <c r="D157" s="12" t="s">
        <v>174</v>
      </c>
      <c r="E157" s="17">
        <f>業者カード!AI140</f>
        <v>3</v>
      </c>
      <c r="F157" s="17" t="str">
        <f t="shared" si="2"/>
        <v/>
      </c>
      <c r="G157" s="10" t="str">
        <f>IF(業者カード!J140&lt;&gt;"",業者カード!J140,"")</f>
        <v/>
      </c>
      <c r="H157" s="10">
        <f>業者カード!$B$137</f>
        <v>0</v>
      </c>
      <c r="I157" s="10">
        <f>業者カード!AJ140</f>
        <v>4</v>
      </c>
    </row>
    <row r="158" spans="1:9" ht="12.9" customHeight="1" x14ac:dyDescent="0.2">
      <c r="A158" s="16"/>
      <c r="B158" s="11"/>
      <c r="C158" s="120" t="s">
        <v>390</v>
      </c>
      <c r="D158" s="12" t="s">
        <v>174</v>
      </c>
      <c r="E158" s="17">
        <f>業者カード!AI141</f>
        <v>3</v>
      </c>
      <c r="F158" s="17" t="str">
        <f t="shared" si="2"/>
        <v/>
      </c>
      <c r="G158" s="10" t="str">
        <f>IF(業者カード!J141&lt;&gt;"",業者カード!J141,"")</f>
        <v/>
      </c>
      <c r="H158" s="10">
        <f>業者カード!$B$137</f>
        <v>0</v>
      </c>
      <c r="I158" s="10">
        <f>業者カード!AJ141</f>
        <v>5</v>
      </c>
    </row>
    <row r="159" spans="1:9" ht="12.9" customHeight="1" x14ac:dyDescent="0.2">
      <c r="A159" s="16"/>
      <c r="B159" s="11"/>
      <c r="C159" s="120" t="s">
        <v>390</v>
      </c>
      <c r="D159" s="12" t="s">
        <v>174</v>
      </c>
      <c r="E159" s="17">
        <f>業者カード!AI142</f>
        <v>3</v>
      </c>
      <c r="F159" s="17" t="str">
        <f t="shared" si="2"/>
        <v/>
      </c>
      <c r="G159" s="10" t="str">
        <f>IF(業者カード!J142&lt;&gt;"",業者カード!J142,"")</f>
        <v/>
      </c>
      <c r="H159" s="10">
        <f>業者カード!$B$137</f>
        <v>0</v>
      </c>
      <c r="I159" s="10">
        <f>業者カード!AJ142</f>
        <v>6</v>
      </c>
    </row>
    <row r="160" spans="1:9" ht="12.9" customHeight="1" x14ac:dyDescent="0.2">
      <c r="A160" s="16"/>
      <c r="B160" s="11"/>
      <c r="C160" s="120" t="s">
        <v>390</v>
      </c>
      <c r="D160" s="12" t="s">
        <v>174</v>
      </c>
      <c r="E160" s="17">
        <f>業者カード!AI143</f>
        <v>3</v>
      </c>
      <c r="F160" s="17" t="str">
        <f t="shared" si="2"/>
        <v/>
      </c>
      <c r="G160" s="10" t="str">
        <f>IF(業者カード!J143&lt;&gt;"",業者カード!J143,"")</f>
        <v/>
      </c>
      <c r="H160" s="10">
        <f>業者カード!$B$137</f>
        <v>0</v>
      </c>
      <c r="I160" s="10">
        <f>業者カード!AJ143</f>
        <v>7</v>
      </c>
    </row>
    <row r="161" spans="1:14" ht="12.9" customHeight="1" x14ac:dyDescent="0.2"/>
    <row r="162" spans="1:14" ht="12.9" customHeight="1" x14ac:dyDescent="0.2"/>
    <row r="163" spans="1:14" ht="12.9" customHeight="1" x14ac:dyDescent="0.2"/>
    <row r="164" spans="1:14" ht="12.9" customHeight="1" x14ac:dyDescent="0.2">
      <c r="A164" s="11"/>
      <c r="B164" s="11"/>
      <c r="C164" s="9" t="s">
        <v>63</v>
      </c>
      <c r="D164" s="9" t="s">
        <v>64</v>
      </c>
      <c r="E164" s="14" t="s">
        <v>177</v>
      </c>
      <c r="F164" s="14" t="s">
        <v>392</v>
      </c>
      <c r="G164" s="14" t="s">
        <v>170</v>
      </c>
      <c r="H164" s="14" t="s">
        <v>24</v>
      </c>
    </row>
    <row r="165" spans="1:14" ht="12.9" customHeight="1" x14ac:dyDescent="0.2">
      <c r="A165" s="11"/>
      <c r="B165" s="11"/>
      <c r="C165" s="120" t="s">
        <v>389</v>
      </c>
      <c r="D165" s="12" t="s">
        <v>182</v>
      </c>
      <c r="E165" s="12" t="s">
        <v>175</v>
      </c>
      <c r="F165" s="12" t="s">
        <v>393</v>
      </c>
      <c r="G165" s="12" t="s">
        <v>166</v>
      </c>
      <c r="H165" s="12" t="s">
        <v>183</v>
      </c>
    </row>
    <row r="166" spans="1:14" ht="12.9" customHeight="1" x14ac:dyDescent="0.2">
      <c r="A166" s="16"/>
      <c r="B166" s="11"/>
      <c r="C166" s="120" t="s">
        <v>390</v>
      </c>
      <c r="D166" s="12" t="s">
        <v>182</v>
      </c>
      <c r="E166" s="13">
        <f>業者カード!AI123</f>
        <v>1</v>
      </c>
      <c r="F166" s="13" t="str">
        <f>IF(G166&gt;0,1,"")</f>
        <v/>
      </c>
      <c r="G166" s="10">
        <f>業者カード!$B$123</f>
        <v>0</v>
      </c>
      <c r="H166" s="10" t="str">
        <f>IF(業者カード!R123="","",業者カード!R123)</f>
        <v/>
      </c>
    </row>
    <row r="167" spans="1:14" ht="12.9" customHeight="1" x14ac:dyDescent="0.2">
      <c r="A167" s="16"/>
      <c r="B167" s="11"/>
      <c r="C167" s="120" t="s">
        <v>390</v>
      </c>
      <c r="D167" s="12" t="s">
        <v>182</v>
      </c>
      <c r="E167" s="13">
        <f>業者カード!AI130</f>
        <v>2</v>
      </c>
      <c r="F167" s="13" t="str">
        <f t="shared" ref="F167:F168" si="3">IF(G167&gt;0,1,"")</f>
        <v/>
      </c>
      <c r="G167" s="10">
        <f>業者カード!$B$130</f>
        <v>0</v>
      </c>
      <c r="H167" s="10" t="str">
        <f>IF(業者カード!R130="","",業者カード!R130)</f>
        <v/>
      </c>
    </row>
    <row r="168" spans="1:14" ht="12.9" customHeight="1" x14ac:dyDescent="0.2">
      <c r="A168" s="16"/>
      <c r="B168" s="11"/>
      <c r="C168" s="120" t="s">
        <v>390</v>
      </c>
      <c r="D168" s="12" t="s">
        <v>182</v>
      </c>
      <c r="E168" s="13">
        <f>業者カード!AI137</f>
        <v>3</v>
      </c>
      <c r="F168" s="13" t="str">
        <f t="shared" si="3"/>
        <v/>
      </c>
      <c r="G168" s="10">
        <f>業者カード!$B$137</f>
        <v>0</v>
      </c>
      <c r="H168" s="10" t="str">
        <f>IF(業者カード!R137="","",業者カード!R137)</f>
        <v/>
      </c>
    </row>
    <row r="169" spans="1:14" ht="12.9" customHeight="1" x14ac:dyDescent="0.2">
      <c r="A169" s="83"/>
      <c r="E169" s="15"/>
    </row>
    <row r="170" spans="1:14" ht="12.9" customHeight="1" x14ac:dyDescent="0.2">
      <c r="A170" s="83"/>
      <c r="E170" s="15"/>
    </row>
    <row r="171" spans="1:14" ht="12.9" customHeight="1" x14ac:dyDescent="0.2">
      <c r="A171" s="84" t="s">
        <v>365</v>
      </c>
      <c r="B171" s="84"/>
      <c r="C171" s="85" t="s">
        <v>63</v>
      </c>
      <c r="D171" s="85" t="s">
        <v>391</v>
      </c>
      <c r="E171" s="85"/>
      <c r="F171" s="85"/>
      <c r="G171" s="85"/>
      <c r="H171" s="85"/>
      <c r="I171" s="85"/>
      <c r="J171" s="85"/>
      <c r="K171" s="85"/>
      <c r="L171" s="85"/>
      <c r="M171" s="85"/>
      <c r="N171" s="85"/>
    </row>
    <row r="172" spans="1:14" ht="12.9" customHeight="1" x14ac:dyDescent="0.2">
      <c r="A172" s="84" t="s">
        <v>243</v>
      </c>
      <c r="B172" s="84"/>
      <c r="C172" s="12" t="s">
        <v>83</v>
      </c>
      <c r="D172" s="10" t="s">
        <v>85</v>
      </c>
      <c r="E172" s="10" t="s">
        <v>366</v>
      </c>
      <c r="F172" s="10" t="str">
        <f>IF(業者カード!F7="","",業者カード!F7)</f>
        <v/>
      </c>
    </row>
    <row r="173" spans="1:14" ht="12.9" customHeight="1" x14ac:dyDescent="0.2">
      <c r="A173" s="84" t="s">
        <v>367</v>
      </c>
      <c r="B173" s="84"/>
      <c r="C173" s="12" t="s">
        <v>83</v>
      </c>
      <c r="D173" s="10" t="s">
        <v>368</v>
      </c>
      <c r="E173" s="10" t="s">
        <v>369</v>
      </c>
      <c r="F173" s="10" t="str">
        <f>業者カード!AH43</f>
        <v/>
      </c>
    </row>
    <row r="174" spans="1:14" ht="12.9" customHeight="1" x14ac:dyDescent="0.2">
      <c r="A174" s="84" t="s">
        <v>370</v>
      </c>
      <c r="B174" s="84"/>
      <c r="C174" s="12" t="s">
        <v>83</v>
      </c>
      <c r="D174" s="10" t="s">
        <v>368</v>
      </c>
      <c r="E174" s="10" t="s">
        <v>371</v>
      </c>
      <c r="F174" s="10" t="str">
        <f>業者カード!AI43</f>
        <v/>
      </c>
    </row>
    <row r="175" spans="1:14" ht="12.9" customHeight="1" x14ac:dyDescent="0.2">
      <c r="A175" s="84" t="s">
        <v>395</v>
      </c>
      <c r="B175" s="84"/>
      <c r="C175" s="12" t="s">
        <v>83</v>
      </c>
      <c r="D175" s="10" t="s">
        <v>368</v>
      </c>
      <c r="E175" s="10" t="s">
        <v>394</v>
      </c>
      <c r="F175" s="10" t="str">
        <f>IF(業者カード!A151="","",業者カード!A151)</f>
        <v/>
      </c>
    </row>
    <row r="176" spans="1:14" ht="12.9" customHeight="1" x14ac:dyDescent="0.2">
      <c r="A176" s="84"/>
      <c r="B176" s="84"/>
    </row>
    <row r="177" spans="1:3" ht="12.9" customHeight="1" x14ac:dyDescent="0.2">
      <c r="A177" s="84"/>
      <c r="B177" s="84"/>
    </row>
    <row r="178" spans="1:3" ht="12.9" customHeight="1" x14ac:dyDescent="0.2">
      <c r="C178" s="10" t="s">
        <v>185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業者カード</vt:lpstr>
      <vt:lpstr>Inputval</vt:lpstr>
      <vt:lpstr>業者カード!Print_Area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2025-01-08T03:45:55Z</dcterms:modified>
</cp:coreProperties>
</file>