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8_{38E39049-400D-4D57-BD63-1DF3CC6AF48D}" xr6:coauthVersionLast="36" xr6:coauthVersionMax="36" xr10:uidLastSave="{00000000-0000-0000-0000-000000000000}"/>
  <workbookProtection workbookAlgorithmName="SHA-512" workbookHashValue="TDh7VcqantDpD0tmCfUgpQPDDouey8uLe29uUymu+fc8w/k4H01B84U03M9YVUHpzkV+nWj+KbPG9mLBE5QAzw==" workbookSaltValue="dVEdzw2SFxClLvxskk6s/w==" workbookSpinCount="100000" lockStructure="1"/>
  <bookViews>
    <workbookView xWindow="-120" yWindow="-120" windowWidth="20730" windowHeight="11160" xr2:uid="{00000000-000D-0000-FFFF-FFFF00000000}"/>
  </bookViews>
  <sheets>
    <sheet name="業者カード" sheetId="12" r:id="rId1"/>
    <sheet name="資格一覧" sheetId="20" state="hidden" r:id="rId2"/>
    <sheet name="技術者名簿" sheetId="19" state="hidden" r:id="rId3"/>
    <sheet name="Inputval" sheetId="18" state="hidden" r:id="rId4"/>
    <sheet name="InputvalEng" sheetId="22" state="hidden" r:id="rId5"/>
  </sheets>
  <definedNames>
    <definedName name="_xlnm.Print_Area" localSheetId="3">Inputval!$A$1:$AC$123</definedName>
    <definedName name="_xlnm.Print_Area" localSheetId="4">InputvalEng!$A$1:$AL$36</definedName>
    <definedName name="_xlnm.Print_Area" localSheetId="0">業者カード!$A$1:$AJ$120</definedName>
    <definedName name="_xlnm.Print_Titles" localSheetId="2">技術者名簿!$1:$7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</workbook>
</file>

<file path=xl/calcChain.xml><?xml version="1.0" encoding="utf-8"?>
<calcChain xmlns="http://schemas.openxmlformats.org/spreadsheetml/2006/main">
  <c r="G36" i="22" l="1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F119" i="18"/>
  <c r="F118" i="18"/>
  <c r="F117" i="18"/>
  <c r="F113" i="18"/>
  <c r="F112" i="18"/>
  <c r="F111" i="18"/>
  <c r="F108" i="18"/>
  <c r="F107" i="18"/>
  <c r="F106" i="18"/>
  <c r="N101" i="18"/>
  <c r="M101" i="18"/>
  <c r="L101" i="18"/>
  <c r="K101" i="18"/>
  <c r="I101" i="18"/>
  <c r="H101" i="18"/>
  <c r="G101" i="18"/>
  <c r="F101" i="18"/>
  <c r="N100" i="18"/>
  <c r="M100" i="18"/>
  <c r="L100" i="18"/>
  <c r="K100" i="18"/>
  <c r="I100" i="18"/>
  <c r="H100" i="18"/>
  <c r="G100" i="18"/>
  <c r="F100" i="18"/>
  <c r="N99" i="18"/>
  <c r="M99" i="18"/>
  <c r="L99" i="18"/>
  <c r="K99" i="18"/>
  <c r="I99" i="18"/>
  <c r="H99" i="18"/>
  <c r="G99" i="18"/>
  <c r="F99" i="18"/>
  <c r="N98" i="18"/>
  <c r="M98" i="18"/>
  <c r="L98" i="18"/>
  <c r="K98" i="18"/>
  <c r="I98" i="18"/>
  <c r="H98" i="18"/>
  <c r="G98" i="18"/>
  <c r="F98" i="18"/>
  <c r="N97" i="18"/>
  <c r="M97" i="18"/>
  <c r="L97" i="18"/>
  <c r="K97" i="18"/>
  <c r="I97" i="18"/>
  <c r="H97" i="18"/>
  <c r="G97" i="18"/>
  <c r="F97" i="18"/>
  <c r="N96" i="18"/>
  <c r="M96" i="18"/>
  <c r="L96" i="18"/>
  <c r="K96" i="18"/>
  <c r="I96" i="18"/>
  <c r="H96" i="18"/>
  <c r="G96" i="18"/>
  <c r="F96" i="18"/>
  <c r="N95" i="18"/>
  <c r="M95" i="18"/>
  <c r="L95" i="18"/>
  <c r="K95" i="18"/>
  <c r="I95" i="18"/>
  <c r="H95" i="18"/>
  <c r="G95" i="18"/>
  <c r="F95" i="18"/>
  <c r="N94" i="18"/>
  <c r="M94" i="18"/>
  <c r="L94" i="18"/>
  <c r="K94" i="18"/>
  <c r="I94" i="18"/>
  <c r="H94" i="18"/>
  <c r="G94" i="18"/>
  <c r="F94" i="18"/>
  <c r="N93" i="18"/>
  <c r="M93" i="18"/>
  <c r="L93" i="18"/>
  <c r="K93" i="18"/>
  <c r="I93" i="18"/>
  <c r="H93" i="18"/>
  <c r="G93" i="18"/>
  <c r="F93" i="18"/>
  <c r="N92" i="18"/>
  <c r="M92" i="18"/>
  <c r="L92" i="18"/>
  <c r="K92" i="18"/>
  <c r="I92" i="18"/>
  <c r="H92" i="18"/>
  <c r="G92" i="18"/>
  <c r="F92" i="18"/>
  <c r="N91" i="18"/>
  <c r="M91" i="18"/>
  <c r="L91" i="18"/>
  <c r="K91" i="18"/>
  <c r="I91" i="18"/>
  <c r="H91" i="18"/>
  <c r="G91" i="18"/>
  <c r="F91" i="18"/>
  <c r="N90" i="18"/>
  <c r="M90" i="18"/>
  <c r="L90" i="18"/>
  <c r="K90" i="18"/>
  <c r="I90" i="18"/>
  <c r="H90" i="18"/>
  <c r="G90" i="18"/>
  <c r="F90" i="18"/>
  <c r="N89" i="18"/>
  <c r="M89" i="18"/>
  <c r="L89" i="18"/>
  <c r="K89" i="18"/>
  <c r="I89" i="18"/>
  <c r="H89" i="18"/>
  <c r="G89" i="18"/>
  <c r="F89" i="18"/>
  <c r="N88" i="18"/>
  <c r="M88" i="18"/>
  <c r="L88" i="18"/>
  <c r="K88" i="18"/>
  <c r="I88" i="18"/>
  <c r="H88" i="18"/>
  <c r="G88" i="18"/>
  <c r="F88" i="18"/>
  <c r="N87" i="18"/>
  <c r="M87" i="18"/>
  <c r="L87" i="18"/>
  <c r="K87" i="18"/>
  <c r="I87" i="18"/>
  <c r="H87" i="18"/>
  <c r="G87" i="18"/>
  <c r="F87" i="18"/>
  <c r="N86" i="18"/>
  <c r="M86" i="18"/>
  <c r="L86" i="18"/>
  <c r="K86" i="18"/>
  <c r="I86" i="18"/>
  <c r="H86" i="18"/>
  <c r="G86" i="18"/>
  <c r="F86" i="18"/>
  <c r="N85" i="18"/>
  <c r="M85" i="18"/>
  <c r="L85" i="18"/>
  <c r="K85" i="18"/>
  <c r="I85" i="18"/>
  <c r="H85" i="18"/>
  <c r="G85" i="18"/>
  <c r="F85" i="18"/>
  <c r="N84" i="18"/>
  <c r="M84" i="18"/>
  <c r="L84" i="18"/>
  <c r="K84" i="18"/>
  <c r="I84" i="18"/>
  <c r="H84" i="18"/>
  <c r="G84" i="18"/>
  <c r="F84" i="18"/>
  <c r="N83" i="18"/>
  <c r="M83" i="18"/>
  <c r="L83" i="18"/>
  <c r="K83" i="18"/>
  <c r="I83" i="18"/>
  <c r="H83" i="18"/>
  <c r="G83" i="18"/>
  <c r="F83" i="18"/>
  <c r="N82" i="18"/>
  <c r="M82" i="18"/>
  <c r="L82" i="18"/>
  <c r="K82" i="18"/>
  <c r="I82" i="18"/>
  <c r="H82" i="18"/>
  <c r="G82" i="18"/>
  <c r="F82" i="18"/>
  <c r="N81" i="18"/>
  <c r="M81" i="18"/>
  <c r="L81" i="18"/>
  <c r="K81" i="18"/>
  <c r="I81" i="18"/>
  <c r="H81" i="18"/>
  <c r="G81" i="18"/>
  <c r="F81" i="18"/>
  <c r="N80" i="18"/>
  <c r="M80" i="18"/>
  <c r="L80" i="18"/>
  <c r="K80" i="18"/>
  <c r="I80" i="18"/>
  <c r="H80" i="18"/>
  <c r="G80" i="18"/>
  <c r="F80" i="18"/>
  <c r="N79" i="18"/>
  <c r="M79" i="18"/>
  <c r="L79" i="18"/>
  <c r="K79" i="18"/>
  <c r="I79" i="18"/>
  <c r="H79" i="18"/>
  <c r="G79" i="18"/>
  <c r="F79" i="18"/>
  <c r="N78" i="18"/>
  <c r="M78" i="18"/>
  <c r="L78" i="18"/>
  <c r="K78" i="18"/>
  <c r="I78" i="18"/>
  <c r="H78" i="18"/>
  <c r="G78" i="18"/>
  <c r="F78" i="18"/>
  <c r="N77" i="18"/>
  <c r="M77" i="18"/>
  <c r="L77" i="18"/>
  <c r="K77" i="18"/>
  <c r="I77" i="18"/>
  <c r="H77" i="18"/>
  <c r="G77" i="18"/>
  <c r="F77" i="18"/>
  <c r="N76" i="18"/>
  <c r="M76" i="18"/>
  <c r="L76" i="18"/>
  <c r="K76" i="18"/>
  <c r="I76" i="18"/>
  <c r="H76" i="18"/>
  <c r="G76" i="18"/>
  <c r="F76" i="18"/>
  <c r="N75" i="18"/>
  <c r="M75" i="18"/>
  <c r="L75" i="18"/>
  <c r="K75" i="18"/>
  <c r="I75" i="18"/>
  <c r="H75" i="18"/>
  <c r="G75" i="18"/>
  <c r="F75" i="18"/>
  <c r="N74" i="18"/>
  <c r="M74" i="18"/>
  <c r="L74" i="18"/>
  <c r="K74" i="18"/>
  <c r="I74" i="18"/>
  <c r="H74" i="18"/>
  <c r="G74" i="18"/>
  <c r="F74" i="18"/>
  <c r="N73" i="18"/>
  <c r="M73" i="18"/>
  <c r="L73" i="18"/>
  <c r="K73" i="18"/>
  <c r="I73" i="18"/>
  <c r="H73" i="18"/>
  <c r="G73" i="18"/>
  <c r="F73" i="18"/>
  <c r="F66" i="18"/>
  <c r="F65" i="18"/>
  <c r="F63" i="18"/>
  <c r="F62" i="18"/>
  <c r="G61" i="18"/>
  <c r="F61" i="18"/>
  <c r="F60" i="18"/>
  <c r="F59" i="18"/>
  <c r="G58" i="18"/>
  <c r="F58" i="18"/>
  <c r="F52" i="18"/>
  <c r="F51" i="18"/>
  <c r="F50" i="18"/>
  <c r="F49" i="18"/>
  <c r="F48" i="18"/>
  <c r="F47" i="18"/>
  <c r="F44" i="18"/>
  <c r="F43" i="18"/>
  <c r="F42" i="18"/>
  <c r="F41" i="18"/>
  <c r="F40" i="18"/>
  <c r="F37" i="18"/>
  <c r="F36" i="18"/>
  <c r="F35" i="18"/>
  <c r="F34" i="18"/>
  <c r="F33" i="18"/>
  <c r="F32" i="18"/>
  <c r="F31" i="18"/>
  <c r="F30" i="18"/>
  <c r="F29" i="18"/>
  <c r="F28" i="18"/>
  <c r="F25" i="18"/>
  <c r="F24" i="18"/>
  <c r="F23" i="18"/>
  <c r="F22" i="18"/>
  <c r="F21" i="18"/>
  <c r="F20" i="18"/>
  <c r="F19" i="18"/>
  <c r="F18" i="18"/>
  <c r="F17" i="18"/>
  <c r="F16" i="18"/>
  <c r="F15" i="18"/>
  <c r="F12" i="18"/>
  <c r="F11" i="18"/>
  <c r="G10" i="18"/>
  <c r="F10" i="18"/>
  <c r="G9" i="18"/>
  <c r="F9" i="18"/>
  <c r="F8" i="18"/>
  <c r="F5" i="18"/>
  <c r="F4" i="18"/>
  <c r="F3" i="18"/>
  <c r="F2" i="18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I4" i="19"/>
  <c r="AI107" i="12"/>
  <c r="AH107" i="12"/>
  <c r="AD107" i="12"/>
  <c r="Z107" i="12"/>
  <c r="W107" i="12"/>
  <c r="U107" i="12"/>
  <c r="AI106" i="12"/>
  <c r="AH106" i="12"/>
  <c r="AD106" i="12"/>
  <c r="Z106" i="12"/>
  <c r="W106" i="12"/>
  <c r="U106" i="12"/>
  <c r="AI105" i="12"/>
  <c r="AH105" i="12"/>
  <c r="AD105" i="12"/>
  <c r="Z105" i="12"/>
  <c r="W105" i="12"/>
  <c r="U105" i="12"/>
  <c r="AI104" i="12"/>
  <c r="AH104" i="12"/>
  <c r="AD104" i="12"/>
  <c r="Z104" i="12"/>
  <c r="W104" i="12"/>
  <c r="U104" i="12"/>
  <c r="AI103" i="12"/>
  <c r="AH103" i="12"/>
  <c r="AD103" i="12"/>
  <c r="Z103" i="12"/>
  <c r="W103" i="12"/>
  <c r="U103" i="12"/>
  <c r="AK97" i="12"/>
  <c r="AJ97" i="12"/>
  <c r="AI97" i="12"/>
  <c r="AH97" i="12"/>
  <c r="AK96" i="12"/>
  <c r="AJ96" i="12"/>
  <c r="AI96" i="12"/>
  <c r="AH96" i="12"/>
  <c r="AK95" i="12"/>
  <c r="AJ95" i="12"/>
  <c r="AI95" i="12"/>
  <c r="AH95" i="12"/>
  <c r="AK94" i="12"/>
  <c r="AJ94" i="12"/>
  <c r="AI94" i="12"/>
  <c r="AH94" i="12"/>
  <c r="AK93" i="12"/>
  <c r="AJ93" i="12"/>
  <c r="AI93" i="12"/>
  <c r="AH93" i="12"/>
  <c r="AK92" i="12"/>
  <c r="AJ92" i="12"/>
  <c r="AI92" i="12"/>
  <c r="AH92" i="12"/>
  <c r="AK91" i="12"/>
  <c r="AJ91" i="12"/>
  <c r="AI91" i="12"/>
  <c r="AH91" i="12"/>
  <c r="AK90" i="12"/>
  <c r="AJ90" i="12"/>
  <c r="AI90" i="12"/>
  <c r="AH90" i="12"/>
  <c r="AK89" i="12"/>
  <c r="AJ89" i="12"/>
  <c r="AI89" i="12"/>
  <c r="AH89" i="12"/>
  <c r="AK88" i="12"/>
  <c r="AJ88" i="12"/>
  <c r="AI88" i="12"/>
  <c r="AH88" i="12"/>
  <c r="AK87" i="12"/>
  <c r="AJ87" i="12"/>
  <c r="AI87" i="12"/>
  <c r="AH87" i="12"/>
  <c r="AK86" i="12"/>
  <c r="AJ86" i="12"/>
  <c r="AI86" i="12"/>
  <c r="AH86" i="12"/>
  <c r="AK85" i="12"/>
  <c r="AJ85" i="12"/>
  <c r="AI85" i="12"/>
  <c r="AH85" i="12"/>
  <c r="AK84" i="12"/>
  <c r="AJ84" i="12"/>
  <c r="AI84" i="12"/>
  <c r="AH84" i="12"/>
  <c r="AK83" i="12"/>
  <c r="AJ83" i="12"/>
  <c r="AI83" i="12"/>
  <c r="AH83" i="12"/>
  <c r="AK82" i="12"/>
  <c r="AJ82" i="12"/>
  <c r="AI82" i="12"/>
  <c r="AH82" i="12"/>
  <c r="AK81" i="12"/>
  <c r="AJ81" i="12"/>
  <c r="AI81" i="12"/>
  <c r="AH81" i="12"/>
  <c r="AK80" i="12"/>
  <c r="AJ80" i="12"/>
  <c r="AI80" i="12"/>
  <c r="AH80" i="12"/>
  <c r="AK79" i="12"/>
  <c r="AJ79" i="12"/>
  <c r="AI79" i="12"/>
  <c r="AH79" i="12"/>
  <c r="AK78" i="12"/>
  <c r="AJ78" i="12"/>
  <c r="AI78" i="12"/>
  <c r="AH78" i="12"/>
  <c r="AK77" i="12"/>
  <c r="AJ77" i="12"/>
  <c r="AI77" i="12"/>
  <c r="AH77" i="12"/>
  <c r="AK76" i="12"/>
  <c r="AJ76" i="12"/>
  <c r="AI76" i="12"/>
  <c r="AH76" i="12"/>
  <c r="AK75" i="12"/>
  <c r="AJ75" i="12"/>
  <c r="AI75" i="12"/>
  <c r="AH75" i="12"/>
  <c r="AK74" i="12"/>
  <c r="AJ74" i="12"/>
  <c r="AI74" i="12"/>
  <c r="AH74" i="12"/>
  <c r="AK73" i="12"/>
  <c r="AJ73" i="12"/>
  <c r="AI73" i="12"/>
  <c r="AH73" i="12"/>
  <c r="AK72" i="12"/>
  <c r="AJ72" i="12"/>
  <c r="AI72" i="12"/>
  <c r="AH72" i="12"/>
  <c r="AK71" i="12"/>
  <c r="AJ71" i="12"/>
  <c r="AI71" i="12"/>
  <c r="AH71" i="12"/>
  <c r="AK70" i="12"/>
  <c r="AJ70" i="12"/>
  <c r="AI70" i="12"/>
  <c r="AH70" i="12"/>
  <c r="AK69" i="12"/>
  <c r="AJ69" i="12"/>
  <c r="AI69" i="12"/>
  <c r="AH69" i="12"/>
  <c r="AI65" i="12"/>
  <c r="AH65" i="12"/>
  <c r="AH64" i="12"/>
  <c r="AU59" i="12"/>
  <c r="AH57" i="12"/>
  <c r="AI43" i="12"/>
  <c r="AH43" i="12"/>
  <c r="AH33" i="12"/>
  <c r="AH32" i="12"/>
  <c r="AH31" i="12"/>
  <c r="F31" i="12"/>
  <c r="AH30" i="12"/>
  <c r="F30" i="12"/>
  <c r="AH17" i="12"/>
  <c r="AJ16" i="12"/>
  <c r="AI16" i="12"/>
  <c r="AH16" i="12"/>
  <c r="AK15" i="12"/>
  <c r="AJ15" i="12"/>
  <c r="AI15" i="12"/>
  <c r="AH15" i="12"/>
  <c r="AH14" i="12"/>
  <c r="AI10" i="12"/>
  <c r="AH10" i="12"/>
  <c r="AH8" i="12"/>
  <c r="R8" i="12"/>
  <c r="R7" i="12"/>
  <c r="AK4" i="12"/>
  <c r="AI4" i="12"/>
  <c r="BQ1" i="12"/>
  <c r="AT1" i="12"/>
  <c r="E1" i="12"/>
</calcChain>
</file>

<file path=xl/sharedStrings.xml><?xml version="1.0" encoding="utf-8"?>
<sst xmlns="http://schemas.openxmlformats.org/spreadsheetml/2006/main" count="1397" uniqueCount="624">
  <si>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</si>
  <si>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所在地又は住所</t>
  </si>
  <si>
    <t>従業員数</t>
    <rPh sb="0" eb="3">
      <t>ジュウギョウイン</t>
    </rPh>
    <rPh sb="3" eb="4">
      <t>スウ</t>
    </rPh>
    <phoneticPr fontId="4"/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</si>
  <si>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4"/>
  </si>
  <si>
    <t>その他</t>
    <rPh sb="2" eb="3">
      <t>タ</t>
    </rPh>
    <phoneticPr fontId="4"/>
  </si>
  <si>
    <t>フリガナ</t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</si>
  <si>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</si>
  <si>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</si>
  <si>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</si>
  <si>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知事</t>
    <rPh sb="0" eb="2">
      <t>チジ</t>
    </rPh>
    <phoneticPr fontId="4"/>
  </si>
  <si>
    <t>一般</t>
    <rPh sb="0" eb="2">
      <t>イッパン</t>
    </rPh>
    <phoneticPr fontId="4"/>
  </si>
  <si>
    <t>特定</t>
    <rPh sb="0" eb="2">
      <t>トクテイ</t>
    </rPh>
    <phoneticPr fontId="4"/>
  </si>
  <si>
    <t>審査基準日</t>
    <rPh sb="0" eb="2">
      <t>シンサ</t>
    </rPh>
    <rPh sb="2" eb="4">
      <t>キジュン</t>
    </rPh>
    <rPh sb="4" eb="5">
      <t>ビ</t>
    </rPh>
    <phoneticPr fontId="4"/>
  </si>
  <si>
    <t>国土交通省大臣</t>
    <rPh sb="0" eb="2">
      <t>コクド</t>
    </rPh>
    <rPh sb="2" eb="5">
      <t>コウツウショウ</t>
    </rPh>
    <rPh sb="5" eb="7">
      <t>ダイジン</t>
    </rPh>
    <phoneticPr fontId="4"/>
  </si>
  <si>
    <t>記入日</t>
    <rPh sb="0" eb="2">
      <t>キニュウ</t>
    </rPh>
    <rPh sb="2" eb="3">
      <t>ビ</t>
    </rPh>
    <phoneticPr fontId="4"/>
  </si>
  <si>
    <t>届出区分</t>
    <rPh sb="0" eb="1">
      <t>トドケ</t>
    </rPh>
    <rPh sb="1" eb="2">
      <t>デ</t>
    </rPh>
    <rPh sb="2" eb="4">
      <t>クブン</t>
    </rPh>
    <phoneticPr fontId="4"/>
  </si>
  <si>
    <t>本社所在地域</t>
    <rPh sb="0" eb="2">
      <t>ホンシャ</t>
    </rPh>
    <rPh sb="2" eb="4">
      <t>ショザイ</t>
    </rPh>
    <rPh sb="4" eb="6">
      <t>チイキ</t>
    </rPh>
    <phoneticPr fontId="4"/>
  </si>
  <si>
    <t>市内</t>
    <rPh sb="0" eb="2">
      <t>シナイ</t>
    </rPh>
    <phoneticPr fontId="4"/>
  </si>
  <si>
    <t>準市内</t>
    <rPh sb="0" eb="1">
      <t>ジュン</t>
    </rPh>
    <rPh sb="1" eb="3">
      <t>シナイ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</si>
  <si>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</si>
  <si>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</si>
  <si>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新規</t>
    <rPh sb="0" eb="2">
      <t>シンキ</t>
    </rPh>
    <phoneticPr fontId="4"/>
  </si>
  <si>
    <t>〒</t>
    <phoneticPr fontId="4"/>
  </si>
  <si>
    <t>部署</t>
    <rPh sb="0" eb="2">
      <t>ブショ</t>
    </rPh>
    <phoneticPr fontId="4"/>
  </si>
  <si>
    <t>総合評定値(P)</t>
    <rPh sb="0" eb="2">
      <t>ソウゴウ</t>
    </rPh>
    <rPh sb="2" eb="4">
      <t>ヒョウテイ</t>
    </rPh>
    <rPh sb="4" eb="5">
      <t>チ</t>
    </rPh>
    <phoneticPr fontId="4"/>
  </si>
  <si>
    <t>区分</t>
    <rPh sb="0" eb="2">
      <t>クブン</t>
    </rPh>
    <phoneticPr fontId="4"/>
  </si>
  <si>
    <t>建築一式</t>
    <phoneticPr fontId="4"/>
  </si>
  <si>
    <t>大工</t>
    <phoneticPr fontId="4"/>
  </si>
  <si>
    <t>左官</t>
    <phoneticPr fontId="4"/>
  </si>
  <si>
    <t>とび・土工・コンクリート</t>
    <phoneticPr fontId="4"/>
  </si>
  <si>
    <t>石</t>
    <phoneticPr fontId="4"/>
  </si>
  <si>
    <t>屋根</t>
    <phoneticPr fontId="4"/>
  </si>
  <si>
    <t>電気</t>
    <phoneticPr fontId="4"/>
  </si>
  <si>
    <t>管</t>
    <phoneticPr fontId="4"/>
  </si>
  <si>
    <t>タイル・レンガ・ブロック</t>
    <phoneticPr fontId="4"/>
  </si>
  <si>
    <t>鋼構造物</t>
    <phoneticPr fontId="4"/>
  </si>
  <si>
    <t>鉄筋</t>
    <phoneticPr fontId="4"/>
  </si>
  <si>
    <t>舗装</t>
    <phoneticPr fontId="4"/>
  </si>
  <si>
    <t>しゅんせつ</t>
    <phoneticPr fontId="4"/>
  </si>
  <si>
    <t>板金</t>
    <phoneticPr fontId="4"/>
  </si>
  <si>
    <t>ガラス</t>
    <phoneticPr fontId="4"/>
  </si>
  <si>
    <t>塗装</t>
    <phoneticPr fontId="4"/>
  </si>
  <si>
    <t>防水</t>
    <phoneticPr fontId="4"/>
  </si>
  <si>
    <t>内装仕上</t>
    <phoneticPr fontId="4"/>
  </si>
  <si>
    <t>機械器具設置</t>
    <phoneticPr fontId="4"/>
  </si>
  <si>
    <t>熱絶縁</t>
    <phoneticPr fontId="4"/>
  </si>
  <si>
    <t>電気通信</t>
    <phoneticPr fontId="4"/>
  </si>
  <si>
    <t>造園</t>
    <phoneticPr fontId="4"/>
  </si>
  <si>
    <t>さく井</t>
    <phoneticPr fontId="4"/>
  </si>
  <si>
    <t>建具</t>
    <phoneticPr fontId="4"/>
  </si>
  <si>
    <t>水道施設</t>
    <phoneticPr fontId="4"/>
  </si>
  <si>
    <t>消防施設</t>
    <phoneticPr fontId="4"/>
  </si>
  <si>
    <t>清掃施設</t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</si>
  <si>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</si>
  <si>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</si>
  <si>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許可の種類</t>
    <rPh sb="0" eb="2">
      <t>キョカ</t>
    </rPh>
    <rPh sb="3" eb="5">
      <t>シュルイ</t>
    </rPh>
    <phoneticPr fontId="4"/>
  </si>
  <si>
    <t>建設業の種類</t>
  </si>
  <si>
    <t>第1希望</t>
    <rPh sb="0" eb="1">
      <t>ダイ</t>
    </rPh>
    <rPh sb="2" eb="4">
      <t>キボウ</t>
    </rPh>
    <phoneticPr fontId="4"/>
  </si>
  <si>
    <t>第2希望</t>
    <rPh sb="0" eb="1">
      <t>ダイ</t>
    </rPh>
    <rPh sb="2" eb="4">
      <t>キボウ</t>
    </rPh>
    <phoneticPr fontId="4"/>
  </si>
  <si>
    <t>第3希望</t>
    <rPh sb="0" eb="1">
      <t>ダイ</t>
    </rPh>
    <rPh sb="2" eb="4">
      <t>キボウ</t>
    </rPh>
    <phoneticPr fontId="4"/>
  </si>
  <si>
    <t>第4希望</t>
    <rPh sb="0" eb="1">
      <t>ダイ</t>
    </rPh>
    <rPh sb="2" eb="4">
      <t>キボウ</t>
    </rPh>
    <phoneticPr fontId="4"/>
  </si>
  <si>
    <t>第5希望</t>
    <rPh sb="0" eb="1">
      <t>ダイ</t>
    </rPh>
    <rPh sb="2" eb="4">
      <t>キボウ</t>
    </rPh>
    <phoneticPr fontId="4"/>
  </si>
  <si>
    <t>　</t>
    <phoneticPr fontId="4"/>
  </si>
  <si>
    <t>建設業許可の種類</t>
    <rPh sb="0" eb="3">
      <t>ケンセツギョウ</t>
    </rPh>
    <rPh sb="3" eb="5">
      <t>キョカ</t>
    </rPh>
    <rPh sb="6" eb="8">
      <t>シュルイ</t>
    </rPh>
    <phoneticPr fontId="4"/>
  </si>
  <si>
    <t>許可区分</t>
    <rPh sb="0" eb="2">
      <t>キョカ</t>
    </rPh>
    <rPh sb="2" eb="4">
      <t>クブン</t>
    </rPh>
    <phoneticPr fontId="4"/>
  </si>
  <si>
    <t>土木一式</t>
    <phoneticPr fontId="4"/>
  </si>
  <si>
    <t>上記のとおり業者カードの登録申請をします。</t>
    <phoneticPr fontId="4"/>
  </si>
  <si>
    <t>この記載事項は、事実に相違ありません。</t>
  </si>
  <si>
    <t>問い合わせ先</t>
    <rPh sb="0" eb="1">
      <t>ト</t>
    </rPh>
    <rPh sb="2" eb="3">
      <t>ア</t>
    </rPh>
    <rPh sb="5" eb="6">
      <t>サキ</t>
    </rPh>
    <phoneticPr fontId="4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</si>
  <si>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4"/>
  </si>
  <si>
    <t>土木一式</t>
  </si>
  <si>
    <t>法人形態</t>
    <rPh sb="0" eb="2">
      <t>ホウジン</t>
    </rPh>
    <rPh sb="2" eb="4">
      <t>ケイタイ</t>
    </rPh>
    <phoneticPr fontId="4"/>
  </si>
  <si>
    <t>前 株式会社</t>
    <rPh sb="0" eb="1">
      <t>マエ</t>
    </rPh>
    <rPh sb="2" eb="4">
      <t>カブシキ</t>
    </rPh>
    <rPh sb="4" eb="6">
      <t>カイシャ</t>
    </rPh>
    <phoneticPr fontId="4"/>
  </si>
  <si>
    <t>後 株式会社</t>
    <rPh sb="0" eb="1">
      <t>ウシ</t>
    </rPh>
    <rPh sb="2" eb="4">
      <t>カブシキ</t>
    </rPh>
    <rPh sb="4" eb="6">
      <t>カイシャ</t>
    </rPh>
    <phoneticPr fontId="4"/>
  </si>
  <si>
    <t>前 有限会社</t>
    <rPh sb="0" eb="1">
      <t>マエ</t>
    </rPh>
    <rPh sb="2" eb="4">
      <t>ユウゲン</t>
    </rPh>
    <rPh sb="4" eb="6">
      <t>カイシャ</t>
    </rPh>
    <phoneticPr fontId="4"/>
  </si>
  <si>
    <t>後 有限会社</t>
    <rPh sb="0" eb="1">
      <t>ウシ</t>
    </rPh>
    <rPh sb="2" eb="4">
      <t>ユウゲン</t>
    </rPh>
    <rPh sb="4" eb="6">
      <t>カイシャ</t>
    </rPh>
    <phoneticPr fontId="4"/>
  </si>
  <si>
    <t>前 合資会社</t>
    <rPh sb="0" eb="1">
      <t>マエ</t>
    </rPh>
    <rPh sb="2" eb="4">
      <t>ゴウシ</t>
    </rPh>
    <rPh sb="4" eb="6">
      <t>カイシャ</t>
    </rPh>
    <phoneticPr fontId="4"/>
  </si>
  <si>
    <t>後 合資会社</t>
    <rPh sb="0" eb="1">
      <t>ウシ</t>
    </rPh>
    <rPh sb="2" eb="4">
      <t>ゴウシ</t>
    </rPh>
    <rPh sb="4" eb="6">
      <t>カイシャ</t>
    </rPh>
    <phoneticPr fontId="4"/>
  </si>
  <si>
    <t>前 合名会社</t>
    <rPh sb="0" eb="1">
      <t>マエ</t>
    </rPh>
    <rPh sb="2" eb="4">
      <t>ゴウメイ</t>
    </rPh>
    <rPh sb="4" eb="6">
      <t>カイシャ</t>
    </rPh>
    <phoneticPr fontId="4"/>
  </si>
  <si>
    <t>後 合名会社</t>
    <rPh sb="0" eb="1">
      <t>ウシ</t>
    </rPh>
    <rPh sb="2" eb="4">
      <t>ゴウメイ</t>
    </rPh>
    <rPh sb="4" eb="6">
      <t>カイシャ</t>
    </rPh>
    <phoneticPr fontId="4"/>
  </si>
  <si>
    <t>商号</t>
    <rPh sb="0" eb="2">
      <t>ショウゴウ</t>
    </rPh>
    <phoneticPr fontId="4"/>
  </si>
  <si>
    <t>個人･その他</t>
    <rPh sb="0" eb="2">
      <t>コジン</t>
    </rPh>
    <rPh sb="5" eb="6">
      <t>タ</t>
    </rPh>
    <phoneticPr fontId="4"/>
  </si>
  <si>
    <t>建設業の許可状況（経審情報）</t>
    <rPh sb="0" eb="2">
      <t>ケンセツ</t>
    </rPh>
    <rPh sb="2" eb="3">
      <t>ギョウ</t>
    </rPh>
    <rPh sb="4" eb="6">
      <t>キョカ</t>
    </rPh>
    <rPh sb="6" eb="8">
      <t>ジョウキョウ</t>
    </rPh>
    <rPh sb="9" eb="10">
      <t>ケイ</t>
    </rPh>
    <rPh sb="10" eb="11">
      <t>シン</t>
    </rPh>
    <rPh sb="11" eb="13">
      <t>ジョウホウ</t>
    </rPh>
    <phoneticPr fontId="4"/>
  </si>
  <si>
    <t>CLASS</t>
    <phoneticPr fontId="4"/>
  </si>
  <si>
    <t>VERSION</t>
    <phoneticPr fontId="4"/>
  </si>
  <si>
    <t>LASDEC</t>
    <phoneticPr fontId="4"/>
  </si>
  <si>
    <t>入札参加希望工種
(3つまで)</t>
    <rPh sb="0" eb="2">
      <t>ニュウサツ</t>
    </rPh>
    <rPh sb="2" eb="4">
      <t>サンカ</t>
    </rPh>
    <rPh sb="4" eb="6">
      <t>キボウ</t>
    </rPh>
    <rPh sb="6" eb="7">
      <t>コウ</t>
    </rPh>
    <rPh sb="7" eb="8">
      <t>シュ</t>
    </rPh>
    <phoneticPr fontId="4"/>
  </si>
  <si>
    <t>解体工事</t>
    <rPh sb="0" eb="2">
      <t>カイタイ</t>
    </rPh>
    <rPh sb="2" eb="4">
      <t>コウジ</t>
    </rPh>
    <phoneticPr fontId="4"/>
  </si>
  <si>
    <t>届出区分</t>
  </si>
  <si>
    <t>本社所在地</t>
  </si>
  <si>
    <t>とび・土工・コンクリート</t>
  </si>
  <si>
    <t>左官</t>
  </si>
  <si>
    <t>評点（Ｙ）　</t>
  </si>
  <si>
    <t>値</t>
    <rPh sb="0" eb="1">
      <t>アタイ</t>
    </rPh>
    <phoneticPr fontId="25"/>
  </si>
  <si>
    <t>年度</t>
    <rPh sb="0" eb="2">
      <t>ネンド</t>
    </rPh>
    <phoneticPr fontId="25"/>
  </si>
  <si>
    <t>申請者(本社)</t>
    <rPh sb="0" eb="3">
      <t>シンセイシャ</t>
    </rPh>
    <rPh sb="4" eb="6">
      <t>ホンシャ</t>
    </rPh>
    <phoneticPr fontId="26"/>
  </si>
  <si>
    <t>法人名</t>
    <phoneticPr fontId="25"/>
  </si>
  <si>
    <t>商号</t>
    <rPh sb="0" eb="2">
      <t>ショウゴウ</t>
    </rPh>
    <phoneticPr fontId="25"/>
  </si>
  <si>
    <t>商号カナ</t>
    <rPh sb="0" eb="2">
      <t>ショウゴウ</t>
    </rPh>
    <phoneticPr fontId="25"/>
  </si>
  <si>
    <t>代表者</t>
    <rPh sb="0" eb="3">
      <t>ダイヒョウシャ</t>
    </rPh>
    <phoneticPr fontId="25"/>
  </si>
  <si>
    <t>役職</t>
    <rPh sb="0" eb="2">
      <t>ヤクショク</t>
    </rPh>
    <phoneticPr fontId="25"/>
  </si>
  <si>
    <t>氏名</t>
    <rPh sb="0" eb="2">
      <t>シメイ</t>
    </rPh>
    <phoneticPr fontId="25"/>
  </si>
  <si>
    <t>電話番号</t>
    <rPh sb="0" eb="2">
      <t>デンワ</t>
    </rPh>
    <rPh sb="2" eb="4">
      <t>バンゴウ</t>
    </rPh>
    <phoneticPr fontId="25"/>
  </si>
  <si>
    <t>営業所</t>
    <rPh sb="0" eb="3">
      <t>エイギョウショ</t>
    </rPh>
    <phoneticPr fontId="25"/>
  </si>
  <si>
    <t>名称</t>
    <rPh sb="0" eb="2">
      <t>メイショウ</t>
    </rPh>
    <phoneticPr fontId="25"/>
  </si>
  <si>
    <t>カナ</t>
    <phoneticPr fontId="25"/>
  </si>
  <si>
    <t>資本金</t>
    <rPh sb="0" eb="2">
      <t>シホン</t>
    </rPh>
    <rPh sb="2" eb="3">
      <t>キン</t>
    </rPh>
    <phoneticPr fontId="25"/>
  </si>
  <si>
    <t>自己資本金</t>
    <rPh sb="0" eb="2">
      <t>ジコ</t>
    </rPh>
    <rPh sb="2" eb="4">
      <t>シホン</t>
    </rPh>
    <rPh sb="4" eb="5">
      <t>キン</t>
    </rPh>
    <phoneticPr fontId="25"/>
  </si>
  <si>
    <t>設立登記年月日</t>
    <phoneticPr fontId="25"/>
  </si>
  <si>
    <t>営業年数</t>
    <phoneticPr fontId="25"/>
  </si>
  <si>
    <t>従業員数</t>
    <phoneticPr fontId="25"/>
  </si>
  <si>
    <t>部署</t>
    <rPh sb="0" eb="2">
      <t>ブショ</t>
    </rPh>
    <phoneticPr fontId="25"/>
  </si>
  <si>
    <t>建設業の許可状況（経審情報）</t>
    <phoneticPr fontId="25"/>
  </si>
  <si>
    <t>建設業許可の種類</t>
    <phoneticPr fontId="25"/>
  </si>
  <si>
    <t>許可番号</t>
    <phoneticPr fontId="25"/>
  </si>
  <si>
    <t>許可年月日</t>
    <phoneticPr fontId="25"/>
  </si>
  <si>
    <t>審査基準日</t>
    <phoneticPr fontId="25"/>
  </si>
  <si>
    <t>完成工事高合計(千円)</t>
    <phoneticPr fontId="25"/>
  </si>
  <si>
    <t>許可の種類</t>
    <phoneticPr fontId="25"/>
  </si>
  <si>
    <t>建築一式</t>
  </si>
  <si>
    <t>大工</t>
  </si>
  <si>
    <t>石</t>
  </si>
  <si>
    <t>屋根</t>
  </si>
  <si>
    <t>電気</t>
  </si>
  <si>
    <t>管</t>
  </si>
  <si>
    <t>タイル・レンガ・ブロック</t>
  </si>
  <si>
    <t>鋼構造物</t>
  </si>
  <si>
    <t>鉄筋</t>
  </si>
  <si>
    <t>舗装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</si>
  <si>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</si>
  <si>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</si>
  <si>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</si>
  <si>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</si>
  <si>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</si>
  <si>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</si>
  <si>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</si>
  <si>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</si>
  <si>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</si>
  <si>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</si>
  <si>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</si>
  <si>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</si>
  <si>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</si>
  <si>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</si>
  <si>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</si>
  <si>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解体工事</t>
    <rPh sb="0" eb="2">
      <t>カイタイ</t>
    </rPh>
    <rPh sb="2" eb="4">
      <t>コウジ</t>
    </rPh>
    <phoneticPr fontId="26"/>
  </si>
  <si>
    <t>補足</t>
    <rPh sb="0" eb="2">
      <t>ホソク</t>
    </rPh>
    <phoneticPr fontId="4"/>
  </si>
  <si>
    <t>評点（Ｘ２）</t>
  </si>
  <si>
    <t>評点（Ｗ）　</t>
  </si>
  <si>
    <t>技 術 職 員 数</t>
  </si>
  <si>
    <t>1級</t>
  </si>
  <si>
    <t>2級</t>
  </si>
  <si>
    <t>3級</t>
  </si>
  <si>
    <t>郵便番号</t>
    <rPh sb="0" eb="2">
      <t>ユウビン</t>
    </rPh>
    <rPh sb="2" eb="4">
      <t>バンゴウ</t>
    </rPh>
    <phoneticPr fontId="25"/>
  </si>
  <si>
    <t>評点</t>
    <rPh sb="0" eb="2">
      <t>ヒョウテン</t>
    </rPh>
    <phoneticPr fontId="4"/>
  </si>
  <si>
    <t>情報</t>
    <rPh sb="0" eb="2">
      <t>ジョウホウ</t>
    </rPh>
    <phoneticPr fontId="4"/>
  </si>
  <si>
    <t>受付年月日</t>
    <rPh sb="0" eb="2">
      <t>ウケツケ</t>
    </rPh>
    <rPh sb="2" eb="5">
      <t>ネンガッピ</t>
    </rPh>
    <phoneticPr fontId="4"/>
  </si>
  <si>
    <t>地域</t>
    <rPh sb="0" eb="2">
      <t>チイキ</t>
    </rPh>
    <phoneticPr fontId="4"/>
  </si>
  <si>
    <t>対応項目</t>
    <rPh sb="0" eb="2">
      <t>タイオウ</t>
    </rPh>
    <rPh sb="2" eb="4">
      <t>コウモク</t>
    </rPh>
    <phoneticPr fontId="4"/>
  </si>
  <si>
    <t>本社情報</t>
    <rPh sb="0" eb="2">
      <t>ホンシャ</t>
    </rPh>
    <rPh sb="2" eb="4">
      <t>ジョウホウ</t>
    </rPh>
    <phoneticPr fontId="4"/>
  </si>
  <si>
    <t>フリガナ</t>
  </si>
  <si>
    <t>フリガナ</t>
    <phoneticPr fontId="4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</si>
  <si>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4"/>
  </si>
  <si>
    <t>郵便番号</t>
    <rPh sb="0" eb="2">
      <t>ユウビン</t>
    </rPh>
    <rPh sb="2" eb="4">
      <t>バンゴウ</t>
    </rPh>
    <phoneticPr fontId="4"/>
  </si>
  <si>
    <t>FAX番号</t>
    <rPh sb="3" eb="5">
      <t>バンゴウ</t>
    </rPh>
    <phoneticPr fontId="25"/>
  </si>
  <si>
    <t>メールアドレス</t>
  </si>
  <si>
    <t>メールアドレス</t>
    <phoneticPr fontId="25"/>
  </si>
  <si>
    <t>設立登記年月日</t>
  </si>
  <si>
    <t>営業年数</t>
  </si>
  <si>
    <t>従業員数</t>
  </si>
  <si>
    <t>営業所情報</t>
    <rPh sb="0" eb="3">
      <t>エイギョウショ</t>
    </rPh>
    <rPh sb="3" eb="5">
      <t>ジョウホウ</t>
    </rPh>
    <phoneticPr fontId="4"/>
  </si>
  <si>
    <t>問合せ先</t>
    <rPh sb="0" eb="2">
      <t>トイア</t>
    </rPh>
    <rPh sb="3" eb="4">
      <t>サキ</t>
    </rPh>
    <phoneticPr fontId="4"/>
  </si>
  <si>
    <t>未使用</t>
    <rPh sb="0" eb="3">
      <t>ミシヨウ</t>
    </rPh>
    <phoneticPr fontId="4"/>
  </si>
  <si>
    <t>入札参加資格情報</t>
    <rPh sb="0" eb="2">
      <t>ニュウサツ</t>
    </rPh>
    <rPh sb="2" eb="4">
      <t>サンカ</t>
    </rPh>
    <rPh sb="4" eb="6">
      <t>シカク</t>
    </rPh>
    <rPh sb="6" eb="8">
      <t>ジョウホウ</t>
    </rPh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</si>
  <si>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4"/>
  </si>
  <si>
    <t>第　号</t>
    <rPh sb="0" eb="1">
      <t>ダイ</t>
    </rPh>
    <rPh sb="2" eb="3">
      <t>ゴウ</t>
    </rPh>
    <phoneticPr fontId="4"/>
  </si>
  <si>
    <t>許可年月日</t>
    <rPh sb="0" eb="2">
      <t>キョカ</t>
    </rPh>
    <rPh sb="2" eb="5">
      <t>ネンガッピ</t>
    </rPh>
    <phoneticPr fontId="4"/>
  </si>
  <si>
    <t>一級合計</t>
    <rPh sb="0" eb="2">
      <t>１キュウ</t>
    </rPh>
    <rPh sb="2" eb="4">
      <t>ゴウケイ</t>
    </rPh>
    <phoneticPr fontId="4"/>
  </si>
  <si>
    <t>二級合計</t>
    <rPh sb="0" eb="2">
      <t>ニキュウ</t>
    </rPh>
    <rPh sb="2" eb="4">
      <t>ゴウケイ</t>
    </rPh>
    <phoneticPr fontId="4"/>
  </si>
  <si>
    <t>その他合計</t>
    <rPh sb="2" eb="3">
      <t>タ</t>
    </rPh>
    <rPh sb="3" eb="5">
      <t>ゴウケイ</t>
    </rPh>
    <phoneticPr fontId="4"/>
  </si>
  <si>
    <t>KeyWord1</t>
    <phoneticPr fontId="4"/>
  </si>
  <si>
    <t>KeyWord2</t>
  </si>
  <si>
    <t>YEAR</t>
    <phoneticPr fontId="25"/>
  </si>
  <si>
    <t>MST_SUPPLIER_LIST</t>
    <phoneticPr fontId="4"/>
  </si>
  <si>
    <t>MST_SUPPLIER_KENSETSU_INFO</t>
    <phoneticPr fontId="4"/>
  </si>
  <si>
    <t>MST_SUPPLIER_KENSETSU_KIND</t>
    <phoneticPr fontId="4"/>
  </si>
  <si>
    <t>許可区分</t>
    <phoneticPr fontId="4"/>
  </si>
  <si>
    <t>総合評定値(P)</t>
  </si>
  <si>
    <t>完成工事高</t>
  </si>
  <si>
    <t>元請完成工事高</t>
  </si>
  <si>
    <t>SU_KIND_MARKS</t>
    <phoneticPr fontId="4"/>
  </si>
  <si>
    <t>SU_KIND_AVG</t>
    <phoneticPr fontId="4"/>
  </si>
  <si>
    <t>項目説明1</t>
    <rPh sb="0" eb="2">
      <t>コウモク</t>
    </rPh>
    <rPh sb="2" eb="4">
      <t>セツメイ</t>
    </rPh>
    <phoneticPr fontId="25"/>
  </si>
  <si>
    <t>項目説明2</t>
    <rPh sb="0" eb="2">
      <t>コウモク</t>
    </rPh>
    <rPh sb="2" eb="4">
      <t>セツメイ</t>
    </rPh>
    <phoneticPr fontId="25"/>
  </si>
  <si>
    <t>Table</t>
    <phoneticPr fontId="4"/>
  </si>
  <si>
    <t>TableVal</t>
    <phoneticPr fontId="4"/>
  </si>
  <si>
    <t>Val</t>
    <phoneticPr fontId="4"/>
  </si>
  <si>
    <t>Info</t>
    <phoneticPr fontId="4"/>
  </si>
  <si>
    <t>区分</t>
    <rPh sb="0" eb="2">
      <t>クブン</t>
    </rPh>
    <phoneticPr fontId="4"/>
  </si>
  <si>
    <t>MST_SUPPLIER_KENSETSU_INFO</t>
    <phoneticPr fontId="4"/>
  </si>
  <si>
    <t>SU_STAFF1</t>
  </si>
  <si>
    <t>SU_STAFF_OTHERS</t>
  </si>
  <si>
    <t>SU_RATING_X2</t>
  </si>
  <si>
    <t>SU_RATING_Y</t>
  </si>
  <si>
    <t>希望順位</t>
    <rPh sb="0" eb="2">
      <t>キボウ</t>
    </rPh>
    <rPh sb="2" eb="4">
      <t>ジュンイ</t>
    </rPh>
    <phoneticPr fontId="4"/>
  </si>
  <si>
    <t>ORDER_CLASS</t>
    <phoneticPr fontId="4"/>
  </si>
  <si>
    <t>NEW_CLASS</t>
    <phoneticPr fontId="4"/>
  </si>
  <si>
    <t>業者区分</t>
    <rPh sb="0" eb="2">
      <t>ギョウシャ</t>
    </rPh>
    <rPh sb="2" eb="4">
      <t>クブン</t>
    </rPh>
    <phoneticPr fontId="4"/>
  </si>
  <si>
    <t>建設、業務、物品</t>
    <rPh sb="0" eb="2">
      <t>ケンセツ</t>
    </rPh>
    <rPh sb="3" eb="5">
      <t>ギョウム</t>
    </rPh>
    <rPh sb="6" eb="8">
      <t>ブッピン</t>
    </rPh>
    <phoneticPr fontId="4"/>
  </si>
  <si>
    <t>バージョン情報</t>
    <rPh sb="5" eb="7">
      <t>ジョウホウ</t>
    </rPh>
    <phoneticPr fontId="4"/>
  </si>
  <si>
    <t>LASDECコード</t>
    <phoneticPr fontId="4"/>
  </si>
  <si>
    <t>[END]</t>
    <phoneticPr fontId="4"/>
  </si>
  <si>
    <t>SU_RECEIPT_DATE</t>
    <phoneticPr fontId="4"/>
  </si>
  <si>
    <t>SU_AREA</t>
    <phoneticPr fontId="4"/>
  </si>
  <si>
    <t>SU_NAME</t>
    <phoneticPr fontId="4"/>
  </si>
  <si>
    <t>SU_NAME_PRONOUNCE</t>
    <phoneticPr fontId="4"/>
  </si>
  <si>
    <t>SU_ZIP</t>
    <phoneticPr fontId="4"/>
  </si>
  <si>
    <t>SU_ADDRESS</t>
    <phoneticPr fontId="4"/>
  </si>
  <si>
    <t>SU_TOP_POST</t>
    <phoneticPr fontId="4"/>
  </si>
  <si>
    <t>SU_TOP_NAME</t>
    <phoneticPr fontId="4"/>
  </si>
  <si>
    <t>SU_TOP_NAME_PRONOUNCE</t>
    <phoneticPr fontId="4"/>
  </si>
  <si>
    <t>SU_TEL</t>
    <phoneticPr fontId="4"/>
  </si>
  <si>
    <t>SU_FAX</t>
    <phoneticPr fontId="4"/>
  </si>
  <si>
    <t>SU_MAIL</t>
    <phoneticPr fontId="4"/>
  </si>
  <si>
    <t>SU_BRANCH_NAME</t>
    <phoneticPr fontId="4"/>
  </si>
  <si>
    <t>SU_BRANCH_NAME_PRONOUNCE</t>
    <phoneticPr fontId="4"/>
  </si>
  <si>
    <t>SU_BRANCH_ZIP</t>
    <phoneticPr fontId="4"/>
  </si>
  <si>
    <t>SU_BRANCH_ADDRESS</t>
    <phoneticPr fontId="4"/>
  </si>
  <si>
    <t>SU_BRANCH_TOP_POST</t>
    <phoneticPr fontId="4"/>
  </si>
  <si>
    <t>SU_BRANCH_TOP_NAME</t>
    <phoneticPr fontId="4"/>
  </si>
  <si>
    <t>SU_BRANCH_TOP_NAME_PRONOUNCE</t>
    <phoneticPr fontId="4"/>
  </si>
  <si>
    <t>SU_BRANCH_TEL</t>
    <phoneticPr fontId="4"/>
  </si>
  <si>
    <t>SU_BRANCH_FAX</t>
    <phoneticPr fontId="4"/>
  </si>
  <si>
    <t>SU_BRANCH_MAIL</t>
    <phoneticPr fontId="4"/>
  </si>
  <si>
    <t>SU_CAPITAL</t>
    <phoneticPr fontId="4"/>
  </si>
  <si>
    <t>SU_OWNER_CAPITAL</t>
    <phoneticPr fontId="4"/>
  </si>
  <si>
    <t>SU_REGIST_DATE</t>
    <phoneticPr fontId="4"/>
  </si>
  <si>
    <t>SU_BUSINESS_YEARS</t>
    <phoneticPr fontId="4"/>
  </si>
  <si>
    <t>SU_STAFF_NUM</t>
    <phoneticPr fontId="4"/>
  </si>
  <si>
    <t>SU_CHARGE_SECTION</t>
    <phoneticPr fontId="4"/>
  </si>
  <si>
    <t>SU_CHARGE_NAME</t>
    <phoneticPr fontId="4"/>
  </si>
  <si>
    <t>SU_CHARGE_NAME_PRONOUNCE</t>
    <phoneticPr fontId="4"/>
  </si>
  <si>
    <t>SU_CHARGE_TEL</t>
    <phoneticPr fontId="4"/>
  </si>
  <si>
    <t>SU_CHARGE_FAX</t>
    <phoneticPr fontId="4"/>
  </si>
  <si>
    <t>SU_CHARGE_MAIL</t>
    <phoneticPr fontId="4"/>
  </si>
  <si>
    <t>SU_PERMIT_KIND1</t>
    <phoneticPr fontId="4"/>
  </si>
  <si>
    <t>SU_PERMIT_NUM1</t>
    <phoneticPr fontId="4"/>
  </si>
  <si>
    <t>SU_EXAMINE_DATE</t>
    <phoneticPr fontId="4"/>
  </si>
  <si>
    <t>SU_FINISH_CONSTRUCT_COST</t>
    <phoneticPr fontId="4"/>
  </si>
  <si>
    <t>SU_KIND_ID</t>
    <phoneticPr fontId="4"/>
  </si>
  <si>
    <t>SU_RATING_W</t>
    <phoneticPr fontId="4"/>
  </si>
  <si>
    <t>SU_STAFF2</t>
    <phoneticPr fontId="4"/>
  </si>
  <si>
    <t>MST_SUPPLIER_LIST</t>
    <phoneticPr fontId="4"/>
  </si>
  <si>
    <t>MST_SUPPLIER_KENSETSU_INFO</t>
    <phoneticPr fontId="4"/>
  </si>
  <si>
    <t>SU_KIND_DIVIDE</t>
    <phoneticPr fontId="25"/>
  </si>
  <si>
    <t>SU_PERMIT_DATE1</t>
    <phoneticPr fontId="4"/>
  </si>
  <si>
    <t xml:space="preserve"> No</t>
    <phoneticPr fontId="4"/>
  </si>
  <si>
    <t>常勤技術者名簿（建設工事）</t>
    <phoneticPr fontId="4"/>
  </si>
  <si>
    <t>No</t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</si>
  <si>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</si>
  <si>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</si>
  <si>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有資格区分</t>
    <rPh sb="0" eb="1">
      <t>ユウ</t>
    </rPh>
    <rPh sb="1" eb="3">
      <t>シカク</t>
    </rPh>
    <rPh sb="3" eb="5">
      <t>クブン</t>
    </rPh>
    <phoneticPr fontId="4"/>
  </si>
  <si>
    <t>監理技術者</t>
    <rPh sb="0" eb="2">
      <t>カンリ</t>
    </rPh>
    <rPh sb="2" eb="5">
      <t>ギジュツシャ</t>
    </rPh>
    <phoneticPr fontId="4"/>
  </si>
  <si>
    <t>コード</t>
    <phoneticPr fontId="4"/>
  </si>
  <si>
    <t>資格名称</t>
    <rPh sb="0" eb="2">
      <t>シカク</t>
    </rPh>
    <rPh sb="2" eb="4">
      <t>メイショウ</t>
    </rPh>
    <phoneticPr fontId="4"/>
  </si>
  <si>
    <t>交付番号</t>
    <rPh sb="0" eb="2">
      <t>コウフ</t>
    </rPh>
    <rPh sb="2" eb="4">
      <t>バンゴウ</t>
    </rPh>
    <phoneticPr fontId="4"/>
  </si>
  <si>
    <t>資格者証交付番号</t>
    <phoneticPr fontId="4"/>
  </si>
  <si>
    <t>交付日</t>
    <rPh sb="0" eb="2">
      <t>コウフ</t>
    </rPh>
    <rPh sb="2" eb="3">
      <t>ヒ</t>
    </rPh>
    <phoneticPr fontId="4"/>
  </si>
  <si>
    <t>有効期限</t>
    <rPh sb="0" eb="2">
      <t>ユウコウ</t>
    </rPh>
    <rPh sb="2" eb="4">
      <t>キゲン</t>
    </rPh>
    <phoneticPr fontId="4"/>
  </si>
  <si>
    <t>技術士-建設(鋼構造及びｺﾝｸﾘｰﾄ)</t>
  </si>
  <si>
    <t>二級土木施工管理技士(土木)</t>
  </si>
  <si>
    <t>二級土木施工管理技士(鋼構造物塗装)</t>
  </si>
  <si>
    <t>職能法-とび･とび工･型枠施工･ｺﾝｸﾘｰﾄ圧送施工(1級)</t>
  </si>
  <si>
    <t>資格名</t>
    <rPh sb="0" eb="2">
      <t>シカク</t>
    </rPh>
    <rPh sb="2" eb="3">
      <t>メイ</t>
    </rPh>
    <phoneticPr fontId="34"/>
  </si>
  <si>
    <t>資格コード</t>
    <rPh sb="0" eb="2">
      <t>シカク</t>
    </rPh>
    <phoneticPr fontId="34"/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</si>
  <si>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</si>
  <si>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</si>
  <si>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</si>
  <si>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</si>
  <si>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</si>
  <si>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</si>
  <si>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</si>
  <si>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技術士-応用理学</t>
  </si>
  <si>
    <t>技術士-建設</t>
  </si>
  <si>
    <t>技術士-農業(農業土木)</t>
  </si>
  <si>
    <t>技術士-電気･電子</t>
  </si>
  <si>
    <t>技術士-機械</t>
  </si>
  <si>
    <t>技術士-機械(流体工学)･(熱工学)</t>
  </si>
  <si>
    <t>技術士-上下水道</t>
  </si>
  <si>
    <t>技術士-上下水道(上水道及び工業用水道)</t>
  </si>
  <si>
    <t>技術士-水産</t>
  </si>
  <si>
    <t>技術士-森林(林業)</t>
  </si>
  <si>
    <t>技術士-森林(森林土木)</t>
  </si>
  <si>
    <t>技術士-衛生工学</t>
  </si>
  <si>
    <t>技術士-衛生工学(水質管理)</t>
  </si>
  <si>
    <t>技術士-衛生工学(廃棄物管理)</t>
  </si>
  <si>
    <t>第一種電気工事士</t>
  </si>
  <si>
    <t>技術士-総合技術部門</t>
  </si>
  <si>
    <t>技術士-情報工学</t>
  </si>
  <si>
    <t>職能法-ｳｪﾙﾎﾟｲﾝﾄ施工(1級)</t>
  </si>
  <si>
    <t>路面標示施工</t>
  </si>
  <si>
    <t>甲種消防設備士</t>
  </si>
  <si>
    <t>乙種消防設備士</t>
  </si>
  <si>
    <t>職能法-建築大工(1級)</t>
  </si>
  <si>
    <t>職能法-左官(1級)</t>
  </si>
  <si>
    <t>職能法-冷凍空気調和機器施工･空気調和設備配管(1級)</t>
  </si>
  <si>
    <t>職能法-給排水衛生設備配管(1級)</t>
  </si>
  <si>
    <t>職能法-配管･配管工(1級)</t>
  </si>
  <si>
    <t>職能法-ﾀｲﾙ張り･ﾀｲﾙ張り工(1級)</t>
  </si>
  <si>
    <t>職能法-築炉･築炉工(1級)･れんが積み</t>
  </si>
  <si>
    <t>職能法-ﾌﾞﾛｯｸ建築･ﾌﾞﾛｯｸ建築工(1級)･ｺﾝｸﾘｰﾄ積</t>
  </si>
  <si>
    <t>職能法-石工･石材施工･石積み(1級)</t>
  </si>
  <si>
    <t>職能法-鉄工･製罐(1級)</t>
  </si>
  <si>
    <t>職能法-鉄筋組立て･鉄筋施工(1級)</t>
  </si>
  <si>
    <t>職能法-工場板金(1級)</t>
  </si>
  <si>
    <t>職能法-板金(工)｢建築板金作業｣･建築板金(1級)</t>
  </si>
  <si>
    <t>職能法-板金･板金工･打出し板金(1級)</t>
  </si>
  <si>
    <t>職能法-かわらぶき･ｽﾄﾚｰﾄ施工(1級)</t>
  </si>
  <si>
    <t>職能法-ｶﾞﾗｽ施工(1級)</t>
  </si>
  <si>
    <t>職能法-塗装･木工塗装･木工塗装工(1級)</t>
  </si>
  <si>
    <t>職能法-建築塗装･建築塗装工(1級)</t>
  </si>
  <si>
    <t>職能法-金属塗装･金属塗装工(1級)</t>
  </si>
  <si>
    <t>職能法-噴霧塗装(1級)</t>
  </si>
  <si>
    <t>職能法-畳製作･畳工(1級)</t>
  </si>
  <si>
    <t>職能法-内装仕上げ･ｶｰﾃﾝ･天井仕上げ施工 他(1級)</t>
  </si>
  <si>
    <t>職能法-熱絶縁施工(1級)</t>
  </si>
  <si>
    <t>職能法-工･ｻｯｼ施工(1級)</t>
  </si>
  <si>
    <t>職能法-造園(1級)</t>
  </si>
  <si>
    <t>職能法-防水施工(1級)</t>
  </si>
  <si>
    <t>職能法-さく井(1級)</t>
  </si>
  <si>
    <t>二級建設機械施工技士(第1種～第6種)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</si>
  <si>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</si>
  <si>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</si>
  <si>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</si>
  <si>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</si>
  <si>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</si>
  <si>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</si>
  <si>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</si>
  <si>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</si>
  <si>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</si>
  <si>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</si>
  <si>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</si>
  <si>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</si>
  <si>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</si>
  <si>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</si>
  <si>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</si>
  <si>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</si>
  <si>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</si>
  <si>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</si>
  <si>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</si>
  <si>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</si>
  <si>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</si>
  <si>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</si>
  <si>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</si>
  <si>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</si>
  <si>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</si>
  <si>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</si>
  <si>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</si>
  <si>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</si>
  <si>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</si>
  <si>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</si>
  <si>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</si>
  <si>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</si>
  <si>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</si>
  <si>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</si>
  <si>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</si>
  <si>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</si>
  <si>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</si>
  <si>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</si>
  <si>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</si>
  <si>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</si>
  <si>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</si>
  <si>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</si>
  <si>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</si>
  <si>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</si>
  <si>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</si>
  <si>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</si>
  <si>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</si>
  <si>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</si>
  <si>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</si>
  <si>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</si>
  <si>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</si>
  <si>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</si>
  <si>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</si>
  <si>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</si>
  <si>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</si>
  <si>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</si>
  <si>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</si>
  <si>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</si>
  <si>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</si>
  <si>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</si>
  <si>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</si>
  <si>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</si>
  <si>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</si>
  <si>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</si>
  <si>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</si>
  <si>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</si>
  <si>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</si>
  <si>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</si>
  <si>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</si>
  <si>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</si>
  <si>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</si>
  <si>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</si>
  <si>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</si>
  <si>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</si>
  <si>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</si>
  <si>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</si>
  <si>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</si>
  <si>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</si>
  <si>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</si>
  <si>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</si>
  <si>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</si>
  <si>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</si>
  <si>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</si>
  <si>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</si>
  <si>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</si>
  <si>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</si>
  <si>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</si>
  <si>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監理技術者(土木工事業)</t>
  </si>
  <si>
    <t>監理技術者(建築工事業)</t>
  </si>
  <si>
    <t>監理技術者(電気工事業)</t>
  </si>
  <si>
    <t>監理技術者(管工事業)</t>
  </si>
  <si>
    <t>監理技術者(鋼構造物工事業)</t>
  </si>
  <si>
    <t>監理技術者(舗装工事業)</t>
  </si>
  <si>
    <t>監理技術者(造園工事業)</t>
  </si>
  <si>
    <t>監理技術者(その他)</t>
  </si>
  <si>
    <t>追加</t>
    <rPh sb="0" eb="2">
      <t>ツイカ</t>
    </rPh>
    <phoneticPr fontId="4"/>
  </si>
  <si>
    <t>削除</t>
    <rPh sb="0" eb="2">
      <t>サクジョ</t>
    </rPh>
    <phoneticPr fontId="4"/>
  </si>
  <si>
    <t>資格の追加</t>
    <rPh sb="0" eb="2">
      <t>シカク</t>
    </rPh>
    <rPh sb="3" eb="5">
      <t>ツイカ</t>
    </rPh>
    <phoneticPr fontId="4"/>
  </si>
  <si>
    <t>その他（　　　　　　）</t>
    <rPh sb="2" eb="3">
      <t>タ</t>
    </rPh>
    <phoneticPr fontId="4"/>
  </si>
  <si>
    <t>MST_SUPPLIER_KENSETSU_ENGINEER</t>
    <phoneticPr fontId="4"/>
  </si>
  <si>
    <t>生年月日</t>
    <rPh sb="0" eb="2">
      <t>セイネン</t>
    </rPh>
    <rPh sb="2" eb="4">
      <t>ガッピ</t>
    </rPh>
    <phoneticPr fontId="7"/>
  </si>
  <si>
    <t>GJS_YUSIKAKU01</t>
  </si>
  <si>
    <t>GJS_YUSIKAKU02</t>
  </si>
  <si>
    <t>GJS_YUSIKAKU03</t>
  </si>
  <si>
    <t>有資格区分０１</t>
    <rPh sb="0" eb="1">
      <t>ユウ</t>
    </rPh>
    <rPh sb="1" eb="3">
      <t>シカク</t>
    </rPh>
    <rPh sb="3" eb="5">
      <t>クブン</t>
    </rPh>
    <phoneticPr fontId="7"/>
  </si>
  <si>
    <t>有資格区分０２</t>
    <rPh sb="0" eb="1">
      <t>ユウ</t>
    </rPh>
    <rPh sb="1" eb="3">
      <t>シカク</t>
    </rPh>
    <rPh sb="3" eb="5">
      <t>クブン</t>
    </rPh>
    <phoneticPr fontId="7"/>
  </si>
  <si>
    <t>有資格区分０３</t>
    <rPh sb="0" eb="1">
      <t>ユウ</t>
    </rPh>
    <rPh sb="1" eb="3">
      <t>シカク</t>
    </rPh>
    <rPh sb="3" eb="5">
      <t>クブン</t>
    </rPh>
    <phoneticPr fontId="7"/>
  </si>
  <si>
    <t>GJS_NAME</t>
  </si>
  <si>
    <t>技術者氏名（漢字）</t>
    <rPh sb="0" eb="3">
      <t>ギジュツシャ</t>
    </rPh>
    <rPh sb="3" eb="5">
      <t>シメイ</t>
    </rPh>
    <rPh sb="6" eb="8">
      <t>カンジ</t>
    </rPh>
    <phoneticPr fontId="7"/>
  </si>
  <si>
    <t>技術者氏名（カナ）</t>
    <rPh sb="0" eb="3">
      <t>ギジュツシャ</t>
    </rPh>
    <rPh sb="3" eb="5">
      <t>シメイ</t>
    </rPh>
    <phoneticPr fontId="7"/>
  </si>
  <si>
    <t>有資格区分０４</t>
    <rPh sb="0" eb="1">
      <t>ユウ</t>
    </rPh>
    <rPh sb="1" eb="3">
      <t>シカク</t>
    </rPh>
    <rPh sb="3" eb="5">
      <t>クブン</t>
    </rPh>
    <phoneticPr fontId="7"/>
  </si>
  <si>
    <t>GJS_YUSIKAKU04</t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</si>
  <si>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7"/>
  </si>
  <si>
    <t>GJS_KNRGJS_CD</t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</si>
  <si>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7"/>
  </si>
  <si>
    <t>GJS_KNRGJS_KOUFU_DATE</t>
  </si>
  <si>
    <t>GJS_KNRGJS_YUKOU_DATE</t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</si>
  <si>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7"/>
  </si>
  <si>
    <t>#Judge</t>
    <phoneticPr fontId="4"/>
  </si>
  <si>
    <t>編集タイプ</t>
    <rPh sb="0" eb="2">
      <t>ヘンシュウ</t>
    </rPh>
    <phoneticPr fontId="4"/>
  </si>
  <si>
    <t>GJS_ID</t>
    <phoneticPr fontId="4"/>
  </si>
  <si>
    <t>技術者名簿</t>
    <rPh sb="0" eb="3">
      <t>ギジュツシャ</t>
    </rPh>
    <rPh sb="3" eb="5">
      <t>メイボ</t>
    </rPh>
    <phoneticPr fontId="25"/>
  </si>
  <si>
    <t>1人目</t>
    <rPh sb="1" eb="2">
      <t>ニン</t>
    </rPh>
    <rPh sb="2" eb="3">
      <t>メ</t>
    </rPh>
    <phoneticPr fontId="4"/>
  </si>
  <si>
    <t>2人目</t>
    <rPh sb="1" eb="2">
      <t>ニン</t>
    </rPh>
    <rPh sb="2" eb="3">
      <t>メ</t>
    </rPh>
    <phoneticPr fontId="4"/>
  </si>
  <si>
    <t>3人目</t>
    <rPh sb="1" eb="2">
      <t>ニン</t>
    </rPh>
    <rPh sb="2" eb="3">
      <t>メ</t>
    </rPh>
    <phoneticPr fontId="4"/>
  </si>
  <si>
    <t>%GJS_KANA</t>
    <phoneticPr fontId="4"/>
  </si>
  <si>
    <t>%GJS_SEINENGAPPI</t>
    <phoneticPr fontId="4"/>
  </si>
  <si>
    <t>GJS_KEIEI_KUBUN</t>
    <phoneticPr fontId="4"/>
  </si>
  <si>
    <t>GJS_SENNIN_KUBUN</t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</si>
  <si>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</si>
  <si>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</si>
  <si>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6人目</t>
    <rPh sb="1" eb="2">
      <t>ニン</t>
    </rPh>
    <rPh sb="2" eb="3">
      <t>メ</t>
    </rPh>
    <phoneticPr fontId="4"/>
  </si>
  <si>
    <t>7人目</t>
    <rPh sb="1" eb="2">
      <t>ニン</t>
    </rPh>
    <rPh sb="2" eb="3">
      <t>メ</t>
    </rPh>
    <phoneticPr fontId="4"/>
  </si>
  <si>
    <t>8人目</t>
    <rPh sb="1" eb="2">
      <t>ニン</t>
    </rPh>
    <rPh sb="2" eb="3">
      <t>メ</t>
    </rPh>
    <phoneticPr fontId="4"/>
  </si>
  <si>
    <t>9人目</t>
    <rPh sb="1" eb="2">
      <t>ニン</t>
    </rPh>
    <rPh sb="2" eb="3">
      <t>メ</t>
    </rPh>
    <phoneticPr fontId="4"/>
  </si>
  <si>
    <t>10人目</t>
    <rPh sb="2" eb="3">
      <t>ニン</t>
    </rPh>
    <rPh sb="3" eb="4">
      <t>メ</t>
    </rPh>
    <phoneticPr fontId="4"/>
  </si>
  <si>
    <t>11人目</t>
    <rPh sb="2" eb="3">
      <t>ニン</t>
    </rPh>
    <rPh sb="3" eb="4">
      <t>メ</t>
    </rPh>
    <phoneticPr fontId="4"/>
  </si>
  <si>
    <t>12人目</t>
    <rPh sb="2" eb="3">
      <t>ニン</t>
    </rPh>
    <rPh sb="3" eb="4">
      <t>メ</t>
    </rPh>
    <phoneticPr fontId="4"/>
  </si>
  <si>
    <t>13人目</t>
    <rPh sb="2" eb="3">
      <t>ニン</t>
    </rPh>
    <rPh sb="3" eb="4">
      <t>メ</t>
    </rPh>
    <phoneticPr fontId="4"/>
  </si>
  <si>
    <t>14人目</t>
    <rPh sb="2" eb="3">
      <t>ニン</t>
    </rPh>
    <rPh sb="3" eb="4">
      <t>メ</t>
    </rPh>
    <phoneticPr fontId="4"/>
  </si>
  <si>
    <t>15人目</t>
    <rPh sb="2" eb="3">
      <t>ニン</t>
    </rPh>
    <rPh sb="3" eb="4">
      <t>メ</t>
    </rPh>
    <phoneticPr fontId="4"/>
  </si>
  <si>
    <t>16人目</t>
    <rPh sb="2" eb="3">
      <t>ニン</t>
    </rPh>
    <rPh sb="3" eb="4">
      <t>メ</t>
    </rPh>
    <phoneticPr fontId="4"/>
  </si>
  <si>
    <t>17人目</t>
    <rPh sb="2" eb="3">
      <t>ニン</t>
    </rPh>
    <rPh sb="3" eb="4">
      <t>メ</t>
    </rPh>
    <phoneticPr fontId="4"/>
  </si>
  <si>
    <t>18人目</t>
    <rPh sb="2" eb="3">
      <t>ニン</t>
    </rPh>
    <rPh sb="3" eb="4">
      <t>メ</t>
    </rPh>
    <phoneticPr fontId="4"/>
  </si>
  <si>
    <t>19人目</t>
    <rPh sb="2" eb="3">
      <t>ニン</t>
    </rPh>
    <rPh sb="3" eb="4">
      <t>メ</t>
    </rPh>
    <phoneticPr fontId="4"/>
  </si>
  <si>
    <t>20人目</t>
    <rPh sb="2" eb="3">
      <t>ニン</t>
    </rPh>
    <rPh sb="3" eb="4">
      <t>メ</t>
    </rPh>
    <phoneticPr fontId="4"/>
  </si>
  <si>
    <t>21人目</t>
    <rPh sb="2" eb="3">
      <t>ニン</t>
    </rPh>
    <rPh sb="3" eb="4">
      <t>メ</t>
    </rPh>
    <phoneticPr fontId="4"/>
  </si>
  <si>
    <t>22人目</t>
    <rPh sb="2" eb="3">
      <t>ニン</t>
    </rPh>
    <rPh sb="3" eb="4">
      <t>メ</t>
    </rPh>
    <phoneticPr fontId="4"/>
  </si>
  <si>
    <t>23人目</t>
    <rPh sb="2" eb="3">
      <t>ニン</t>
    </rPh>
    <rPh sb="3" eb="4">
      <t>メ</t>
    </rPh>
    <phoneticPr fontId="4"/>
  </si>
  <si>
    <t>24人目</t>
    <rPh sb="2" eb="3">
      <t>ニン</t>
    </rPh>
    <rPh sb="3" eb="4">
      <t>メ</t>
    </rPh>
    <phoneticPr fontId="4"/>
  </si>
  <si>
    <t>25人目</t>
    <rPh sb="2" eb="3">
      <t>ニン</t>
    </rPh>
    <rPh sb="3" eb="4">
      <t>メ</t>
    </rPh>
    <phoneticPr fontId="4"/>
  </si>
  <si>
    <t>26人目</t>
    <rPh sb="2" eb="3">
      <t>ニン</t>
    </rPh>
    <rPh sb="3" eb="4">
      <t>メ</t>
    </rPh>
    <phoneticPr fontId="4"/>
  </si>
  <si>
    <t>27人目</t>
    <rPh sb="2" eb="3">
      <t>ニン</t>
    </rPh>
    <rPh sb="3" eb="4">
      <t>メ</t>
    </rPh>
    <phoneticPr fontId="4"/>
  </si>
  <si>
    <t>28人目</t>
    <rPh sb="2" eb="3">
      <t>ニン</t>
    </rPh>
    <rPh sb="3" eb="4">
      <t>メ</t>
    </rPh>
    <phoneticPr fontId="4"/>
  </si>
  <si>
    <t>29人目</t>
    <rPh sb="2" eb="3">
      <t>ニン</t>
    </rPh>
    <rPh sb="3" eb="4">
      <t>メ</t>
    </rPh>
    <phoneticPr fontId="4"/>
  </si>
  <si>
    <t>30人目</t>
    <rPh sb="2" eb="3">
      <t>ニン</t>
    </rPh>
    <rPh sb="3" eb="4">
      <t>メ</t>
    </rPh>
    <phoneticPr fontId="4"/>
  </si>
  <si>
    <t>経営管理責任者</t>
    <phoneticPr fontId="4"/>
  </si>
  <si>
    <t>経営管理責任者</t>
    <phoneticPr fontId="4"/>
  </si>
  <si>
    <t>専任技術者</t>
    <phoneticPr fontId="4"/>
  </si>
  <si>
    <t>職能法-冷凍空気調和機器施工･空気調和設備配管(2級)</t>
    <phoneticPr fontId="4"/>
  </si>
  <si>
    <t>専任
技術者</t>
    <rPh sb="0" eb="2">
      <t>センニン</t>
    </rPh>
    <rPh sb="3" eb="6">
      <t>ギジュツシャ</t>
    </rPh>
    <phoneticPr fontId="4"/>
  </si>
  <si>
    <t>GJS_KANRI_KUBUN</t>
    <phoneticPr fontId="4"/>
  </si>
  <si>
    <t>監理技術者</t>
    <phoneticPr fontId="4"/>
  </si>
  <si>
    <t>○○市</t>
    <rPh sb="2" eb="3">
      <t>シ</t>
    </rPh>
    <phoneticPr fontId="4"/>
  </si>
  <si>
    <t>申請年度</t>
    <rPh sb="0" eb="2">
      <t>シンセイ</t>
    </rPh>
    <rPh sb="2" eb="4">
      <t>ネンド</t>
    </rPh>
    <phoneticPr fontId="4"/>
  </si>
  <si>
    <t>令和3・4年度</t>
    <rPh sb="0" eb="2">
      <t>レイワ</t>
    </rPh>
    <rPh sb="5" eb="7">
      <t>ネンド</t>
    </rPh>
    <phoneticPr fontId="4"/>
  </si>
  <si>
    <t>-</t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</si>
  <si>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</si>
  <si>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</si>
  <si>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町名地番</t>
    <rPh sb="0" eb="4">
      <t>チョウメイチバン</t>
    </rPh>
    <phoneticPr fontId="4"/>
  </si>
  <si>
    <t>郵便番号</t>
    <rPh sb="0" eb="4">
      <t>ユウビンバンゴウ</t>
    </rPh>
    <phoneticPr fontId="4"/>
  </si>
  <si>
    <t>@</t>
    <phoneticPr fontId="4"/>
  </si>
  <si>
    <t>登録を希望する工種　</t>
    <phoneticPr fontId="4"/>
  </si>
  <si>
    <t>業者番号</t>
    <rPh sb="0" eb="2">
      <t>ギョウシャ</t>
    </rPh>
    <rPh sb="2" eb="4">
      <t>バンゴウ</t>
    </rPh>
    <phoneticPr fontId="4"/>
  </si>
  <si>
    <t>MST_SUPPLIER_LIST</t>
    <phoneticPr fontId="4"/>
  </si>
  <si>
    <t>SU_CODE</t>
    <phoneticPr fontId="4"/>
  </si>
  <si>
    <t>法人番号</t>
    <rPh sb="0" eb="2">
      <t>ホウジン</t>
    </rPh>
    <rPh sb="2" eb="4">
      <t>バンゴウ</t>
    </rPh>
    <phoneticPr fontId="4"/>
  </si>
  <si>
    <t>SU_CORPORATE_NO</t>
    <phoneticPr fontId="4"/>
  </si>
  <si>
    <t>所在地又は住所</t>
    <phoneticPr fontId="4"/>
  </si>
  <si>
    <t>【取込み用計算式】</t>
    <rPh sb="1" eb="3">
      <t>トリコ</t>
    </rPh>
    <rPh sb="4" eb="5">
      <t>ヨウ</t>
    </rPh>
    <rPh sb="5" eb="8">
      <t>ケイサンシキ</t>
    </rPh>
    <phoneticPr fontId="4"/>
  </si>
  <si>
    <t>届出区分</t>
    <rPh sb="0" eb="2">
      <t>トドケデ</t>
    </rPh>
    <rPh sb="2" eb="4">
      <t>クブン</t>
    </rPh>
    <phoneticPr fontId="4"/>
  </si>
  <si>
    <t>代表者</t>
    <rPh sb="0" eb="2">
      <t>ダイヒョウ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</si>
  <si>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</si>
  <si>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</si>
  <si>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ＦＡＸ番号</t>
    <rPh sb="3" eb="5">
      <t>バンゴウ</t>
    </rPh>
    <phoneticPr fontId="4"/>
  </si>
  <si>
    <t>法人名</t>
    <rPh sb="0" eb="2">
      <t>ホウジン</t>
    </rPh>
    <rPh sb="2" eb="3">
      <t>メイ</t>
    </rPh>
    <phoneticPr fontId="4"/>
  </si>
  <si>
    <t>評点（Ｘ２）</t>
    <rPh sb="0" eb="1">
      <t>ヒョウ</t>
    </rPh>
    <rPh sb="1" eb="2">
      <t>テン</t>
    </rPh>
    <phoneticPr fontId="4"/>
  </si>
  <si>
    <t>評点（Ｙ）　</t>
    <rPh sb="0" eb="1">
      <t>ヒョウ</t>
    </rPh>
    <rPh sb="1" eb="2">
      <t>テン</t>
    </rPh>
    <phoneticPr fontId="4"/>
  </si>
  <si>
    <t>評点（Ｗ）　</t>
    <rPh sb="0" eb="1">
      <t>ヒョウ</t>
    </rPh>
    <rPh sb="1" eb="2">
      <t>テン</t>
    </rPh>
    <phoneticPr fontId="4"/>
  </si>
  <si>
    <t>工種名称</t>
    <rPh sb="0" eb="1">
      <t>コウ</t>
    </rPh>
    <rPh sb="1" eb="2">
      <t>シュ</t>
    </rPh>
    <rPh sb="2" eb="4">
      <t>メイショウ</t>
    </rPh>
    <phoneticPr fontId="4"/>
  </si>
  <si>
    <t>【選択肢一覧】</t>
    <rPh sb="1" eb="4">
      <t>センタクシ</t>
    </rPh>
    <rPh sb="4" eb="6">
      <t>イチラン</t>
    </rPh>
    <phoneticPr fontId="4"/>
  </si>
  <si>
    <t>サンプルケンセツ</t>
    <phoneticPr fontId="4"/>
  </si>
  <si>
    <t>福井県</t>
    <rPh sb="0" eb="3">
      <t>フクイケン</t>
    </rPh>
    <phoneticPr fontId="4"/>
  </si>
  <si>
    <t>ケンセツ　タロウ</t>
    <phoneticPr fontId="4"/>
  </si>
  <si>
    <t>910</t>
    <phoneticPr fontId="4"/>
  </si>
  <si>
    <t>0000</t>
    <phoneticPr fontId="4"/>
  </si>
  <si>
    <t>1234-56-0001</t>
    <phoneticPr fontId="4"/>
  </si>
  <si>
    <t>sample.co.jp</t>
    <phoneticPr fontId="4"/>
  </si>
  <si>
    <t>チュウオウエイギョウショ</t>
    <phoneticPr fontId="4"/>
  </si>
  <si>
    <t>○○２－１</t>
    <phoneticPr fontId="4"/>
  </si>
  <si>
    <t>ケンセツ　ジロウ</t>
    <phoneticPr fontId="4"/>
  </si>
  <si>
    <t>1234-56-0003</t>
    <phoneticPr fontId="4"/>
  </si>
  <si>
    <t>1234-56-0004</t>
    <phoneticPr fontId="4"/>
  </si>
  <si>
    <t>j-kensetsu</t>
    <phoneticPr fontId="4"/>
  </si>
  <si>
    <t>1234-56-0002</t>
    <phoneticPr fontId="4"/>
  </si>
  <si>
    <t>営業課</t>
    <rPh sb="0" eb="2">
      <t>エイギョウ</t>
    </rPh>
    <rPh sb="2" eb="3">
      <t>カ</t>
    </rPh>
    <phoneticPr fontId="4"/>
  </si>
  <si>
    <t>国土交通省大臣</t>
    <phoneticPr fontId="4"/>
  </si>
  <si>
    <t>ケンセツ　イチロウ</t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</si>
  <si>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</si>
  <si>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</si>
  <si>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4"/>
  </si>
  <si>
    <t>2･3年平均完成工事高</t>
    <rPh sb="3" eb="4">
      <t>ネン</t>
    </rPh>
    <phoneticPr fontId="4"/>
  </si>
  <si>
    <t>技 術 職 員 数</t>
    <rPh sb="0" eb="1">
      <t>ワザ</t>
    </rPh>
    <rPh sb="2" eb="3">
      <t>ジュツ</t>
    </rPh>
    <rPh sb="4" eb="5">
      <t>ショク</t>
    </rPh>
    <rPh sb="6" eb="7">
      <t>イン</t>
    </rPh>
    <rPh sb="8" eb="9">
      <t>カズ</t>
    </rPh>
    <phoneticPr fontId="4"/>
  </si>
  <si>
    <t>Ｓａｍｐｌｅ建設（株）</t>
    <phoneticPr fontId="4"/>
  </si>
  <si>
    <t>Ｓａｍｐｌｅ建設</t>
    <phoneticPr fontId="4"/>
  </si>
  <si>
    <t>建設　太郎</t>
    <phoneticPr fontId="4"/>
  </si>
  <si>
    <t>中央営業所</t>
    <phoneticPr fontId="4"/>
  </si>
  <si>
    <t>営業所長</t>
    <phoneticPr fontId="4"/>
  </si>
  <si>
    <t>建設　次郎</t>
    <phoneticPr fontId="4"/>
  </si>
  <si>
    <t>建設　一郎</t>
    <phoneticPr fontId="4"/>
  </si>
  <si>
    <t>資本金</t>
    <rPh sb="0" eb="1">
      <t>シ</t>
    </rPh>
    <rPh sb="1" eb="2">
      <t>ホン</t>
    </rPh>
    <rPh sb="2" eb="3">
      <t>キン</t>
    </rPh>
    <phoneticPr fontId="4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</si>
  <si>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4"/>
  </si>
  <si>
    <t>0123456789001</t>
    <phoneticPr fontId="4"/>
  </si>
  <si>
    <t>審査基準日</t>
    <rPh sb="0" eb="5">
      <t>シンサキジュンビ</t>
    </rPh>
    <phoneticPr fontId="4"/>
  </si>
  <si>
    <t>債主番号</t>
    <rPh sb="0" eb="4">
      <t>サイシュバンゴウ</t>
    </rPh>
    <phoneticPr fontId="4"/>
  </si>
  <si>
    <t>福井市</t>
    <rPh sb="0" eb="3">
      <t>フクイシ</t>
    </rPh>
    <phoneticPr fontId="4"/>
  </si>
  <si>
    <t>福井市入力</t>
    <rPh sb="0" eb="3">
      <t>フクイシ</t>
    </rPh>
    <rPh sb="3" eb="5">
      <t>ニュウリョク</t>
    </rPh>
    <phoneticPr fontId="4"/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</si>
  <si>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4"/>
  </si>
  <si>
    <t>字名(丁目)</t>
    <rPh sb="0" eb="1">
      <t>ジ</t>
    </rPh>
    <rPh sb="1" eb="2">
      <t>メイ</t>
    </rPh>
    <rPh sb="3" eb="5">
      <t>チョウメ</t>
    </rPh>
    <phoneticPr fontId="4"/>
  </si>
  <si>
    <t>番地</t>
    <rPh sb="0" eb="2">
      <t>バンチ</t>
    </rPh>
    <phoneticPr fontId="4"/>
  </si>
  <si>
    <t>方書</t>
    <rPh sb="0" eb="1">
      <t>カタ</t>
    </rPh>
    <rPh sb="1" eb="2">
      <t>ショ</t>
    </rPh>
    <phoneticPr fontId="4"/>
  </si>
  <si>
    <t>字名(丁目)</t>
    <rPh sb="0" eb="2">
      <t>ジメイ</t>
    </rPh>
    <rPh sb="3" eb="5">
      <t>チョウメ</t>
    </rPh>
    <phoneticPr fontId="4"/>
  </si>
  <si>
    <t>方書</t>
    <rPh sb="0" eb="1">
      <t>カタ</t>
    </rPh>
    <rPh sb="1" eb="2">
      <t>カ</t>
    </rPh>
    <phoneticPr fontId="4"/>
  </si>
  <si>
    <t>１番地</t>
    <rPh sb="1" eb="3">
      <t>バンチ</t>
    </rPh>
    <phoneticPr fontId="4"/>
  </si>
  <si>
    <t>○○ビル</t>
    <phoneticPr fontId="4"/>
  </si>
  <si>
    <t>ISO認証取得状況</t>
    <rPh sb="3" eb="5">
      <t>ニンショウ</t>
    </rPh>
    <rPh sb="5" eb="7">
      <t>シュトク</t>
    </rPh>
    <rPh sb="7" eb="9">
      <t>ジョウキョウ</t>
    </rPh>
    <phoneticPr fontId="4"/>
  </si>
  <si>
    <t>ISO認証取得状況</t>
    <rPh sb="3" eb="9">
      <t>ニンショウシュトクジョウキョウ</t>
    </rPh>
    <phoneticPr fontId="4"/>
  </si>
  <si>
    <t>無し</t>
  </si>
  <si>
    <t>ISO9000取得</t>
  </si>
  <si>
    <t>ISO14001取得</t>
  </si>
  <si>
    <t>両方取得</t>
  </si>
  <si>
    <t>2･3年平均
完成工事高</t>
    <rPh sb="3" eb="4">
      <t>ネン</t>
    </rPh>
    <rPh sb="4" eb="5">
      <t>タイラ</t>
    </rPh>
    <rPh sb="5" eb="6">
      <t>タモツ</t>
    </rPh>
    <rPh sb="7" eb="9">
      <t>カンセイ</t>
    </rPh>
    <rPh sb="9" eb="11">
      <t>コウジ</t>
    </rPh>
    <rPh sb="11" eb="12">
      <t>タカ</t>
    </rPh>
    <phoneticPr fontId="4"/>
  </si>
  <si>
    <t>一級</t>
    <rPh sb="0" eb="2">
      <t>イッキュウ</t>
    </rPh>
    <phoneticPr fontId="4"/>
  </si>
  <si>
    <t>二級</t>
    <rPh sb="0" eb="2">
      <t>ニキュウ</t>
    </rPh>
    <phoneticPr fontId="4"/>
  </si>
  <si>
    <t>技術職員数</t>
    <rPh sb="0" eb="5">
      <t>ギジュツショクインスウ</t>
    </rPh>
    <phoneticPr fontId="4"/>
  </si>
  <si>
    <t>上記のとおり業者カードの登録申請をします。</t>
  </si>
  <si>
    <t>希望しない場合のみ、いずれかを選択</t>
    <rPh sb="0" eb="2">
      <t>キボウ</t>
    </rPh>
    <rPh sb="5" eb="7">
      <t>バアイ</t>
    </rPh>
    <rPh sb="15" eb="17">
      <t>センタク</t>
    </rPh>
    <phoneticPr fontId="4"/>
  </si>
  <si>
    <t>登録する全工種</t>
    <rPh sb="0" eb="2">
      <t>トウロク</t>
    </rPh>
    <rPh sb="4" eb="5">
      <t>ゼン</t>
    </rPh>
    <rPh sb="5" eb="7">
      <t>コウシュ</t>
    </rPh>
    <phoneticPr fontId="4"/>
  </si>
  <si>
    <t>指名を希望しない工種</t>
    <rPh sb="0" eb="2">
      <t>シメイ</t>
    </rPh>
    <rPh sb="3" eb="5">
      <t>キボウ</t>
    </rPh>
    <rPh sb="8" eb="10">
      <t>コウシュ</t>
    </rPh>
    <phoneticPr fontId="4"/>
  </si>
  <si>
    <t>登録する一部工種</t>
    <rPh sb="0" eb="2">
      <t>トウロク</t>
    </rPh>
    <rPh sb="4" eb="6">
      <t>イチブ</t>
    </rPh>
    <rPh sb="6" eb="8">
      <t>コウシュ</t>
    </rPh>
    <phoneticPr fontId="4"/>
  </si>
  <si>
    <t>一部工種で指名を希望しない場合は、希望しない工種を記入すること</t>
    <rPh sb="0" eb="2">
      <t>イチブ</t>
    </rPh>
    <rPh sb="2" eb="4">
      <t>コウシュ</t>
    </rPh>
    <rPh sb="5" eb="7">
      <t>シメイ</t>
    </rPh>
    <rPh sb="8" eb="10">
      <t>キボウ</t>
    </rPh>
    <rPh sb="13" eb="15">
      <t>バアイ</t>
    </rPh>
    <rPh sb="17" eb="19">
      <t>キボウ</t>
    </rPh>
    <rPh sb="22" eb="23">
      <t>コウ</t>
    </rPh>
    <rPh sb="25" eb="27">
      <t>キニュウ</t>
    </rPh>
    <phoneticPr fontId="4"/>
  </si>
  <si>
    <t>技術職員数（一級）</t>
    <rPh sb="0" eb="5">
      <t>ギジュツショクインスウ</t>
    </rPh>
    <rPh sb="6" eb="8">
      <t>イッキュウ</t>
    </rPh>
    <phoneticPr fontId="4"/>
  </si>
  <si>
    <t>技術職員数（二級）</t>
    <rPh sb="0" eb="5">
      <t>ギジュツショクインスウ</t>
    </rPh>
    <rPh sb="6" eb="8">
      <t>ニキュウ</t>
    </rPh>
    <phoneticPr fontId="4"/>
  </si>
  <si>
    <t>技術職員数（その他）</t>
    <rPh sb="0" eb="5">
      <t>ギジュツショクインスウ</t>
    </rPh>
    <rPh sb="8" eb="9">
      <t>タ</t>
    </rPh>
    <phoneticPr fontId="4"/>
  </si>
  <si>
    <t>SU_KIND_EMP1</t>
    <phoneticPr fontId="4"/>
  </si>
  <si>
    <t>SU_KIND_EMP2</t>
    <phoneticPr fontId="4"/>
  </si>
  <si>
    <t>SU_KIND_EMPO</t>
    <phoneticPr fontId="4"/>
  </si>
  <si>
    <t>カスタム項目</t>
    <rPh sb="4" eb="6">
      <t>コウモク</t>
    </rPh>
    <phoneticPr fontId="4"/>
  </si>
  <si>
    <t>ISO認証取得状況（名）</t>
    <rPh sb="3" eb="9">
      <t>ニンショウシュトクジョウキョウ</t>
    </rPh>
    <rPh sb="10" eb="11">
      <t>メイ</t>
    </rPh>
    <phoneticPr fontId="4"/>
  </si>
  <si>
    <t>ISO認証取得状況（値）</t>
    <rPh sb="3" eb="9">
      <t>ニンショウシュトクジョウキョウ</t>
    </rPh>
    <rPh sb="10" eb="11">
      <t>アタイ</t>
    </rPh>
    <phoneticPr fontId="4"/>
  </si>
  <si>
    <t>MST_SUPPLIER_GENERAL_ITEM</t>
    <phoneticPr fontId="4"/>
  </si>
  <si>
    <t>SU_SAISYU_NO</t>
    <phoneticPr fontId="4"/>
  </si>
  <si>
    <t>SU_HANYOU_NUMBER01</t>
    <phoneticPr fontId="4"/>
  </si>
  <si>
    <t>SU_HANYOU_VALUE01</t>
    <phoneticPr fontId="4"/>
  </si>
  <si>
    <t>舗装</t>
    <rPh sb="0" eb="2">
      <t>ホソウ</t>
    </rPh>
    <phoneticPr fontId="4"/>
  </si>
  <si>
    <t>○○１丁目</t>
    <rPh sb="3" eb="5">
      <t>チョウメ</t>
    </rPh>
    <phoneticPr fontId="4"/>
  </si>
  <si>
    <t>業者カード　建設工事</t>
    <rPh sb="0" eb="2">
      <t>ギョウシャ</t>
    </rPh>
    <rPh sb="6" eb="8">
      <t>ケンセツ</t>
    </rPh>
    <rPh sb="8" eb="10">
      <t>コウジ</t>
    </rPh>
    <phoneticPr fontId="4"/>
  </si>
  <si>
    <t>t-kensetu@sample.co.jp</t>
    <phoneticPr fontId="4"/>
  </si>
  <si>
    <t>i-kensetsu@sample.co.jp</t>
    <phoneticPr fontId="4"/>
  </si>
  <si>
    <r>
      <t>指名競争入札における指名を</t>
    </r>
    <r>
      <rPr>
        <b/>
        <u/>
        <sz val="9"/>
        <color rgb="FFFF0000"/>
        <rFont val="ＭＳ 明朝"/>
        <family val="1"/>
        <charset val="128"/>
      </rPr>
      <t>希望しない</t>
    </r>
    <r>
      <rPr>
        <sz val="9"/>
        <rFont val="ＭＳ 明朝"/>
        <family val="1"/>
        <charset val="128"/>
      </rPr>
      <t>場合</t>
    </r>
    <rPh sb="0" eb="4">
      <t>シメイキョウソウ</t>
    </rPh>
    <rPh sb="4" eb="6">
      <t>ニュウサツ</t>
    </rPh>
    <rPh sb="10" eb="12">
      <t>シメイ</t>
    </rPh>
    <rPh sb="13" eb="15">
      <t>キボウ</t>
    </rPh>
    <rPh sb="18" eb="20">
      <t>バアイ</t>
    </rPh>
    <phoneticPr fontId="4"/>
  </si>
  <si>
    <t>UPDATE</t>
    <phoneticPr fontId="4"/>
  </si>
  <si>
    <t>（株）</t>
    <rPh sb="1" eb="2">
      <t>カブ</t>
    </rPh>
    <phoneticPr fontId="4"/>
  </si>
  <si>
    <t>（有）</t>
    <rPh sb="1" eb="2">
      <t>ユウ</t>
    </rPh>
    <phoneticPr fontId="4"/>
  </si>
  <si>
    <t>（資）</t>
    <rPh sb="1" eb="2">
      <t>シ</t>
    </rPh>
    <phoneticPr fontId="4"/>
  </si>
  <si>
    <t>（名）</t>
    <rPh sb="1" eb="2">
      <t>メイ</t>
    </rPh>
    <phoneticPr fontId="4"/>
  </si>
  <si>
    <t>市区町村</t>
    <rPh sb="0" eb="2">
      <t>シク</t>
    </rPh>
    <rPh sb="2" eb="4">
      <t>チョウソン</t>
    </rPh>
    <phoneticPr fontId="4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</si>
  <si>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4"/>
  </si>
  <si>
    <t>許可
区分</t>
    <rPh sb="0" eb="2">
      <t>キョカ</t>
    </rPh>
    <rPh sb="3" eb="5">
      <t>クブン</t>
    </rPh>
    <phoneticPr fontId="4"/>
  </si>
  <si>
    <t xml:space="preserve"> ※市内・準市内業者の場合：完成工事高が5,000千円未満の工種は登録できません。</t>
    <rPh sb="2" eb="4">
      <t>シナイ</t>
    </rPh>
    <rPh sb="5" eb="6">
      <t>ジュン</t>
    </rPh>
    <rPh sb="6" eb="8">
      <t>シナイ</t>
    </rPh>
    <rPh sb="8" eb="10">
      <t>ギョウシャ</t>
    </rPh>
    <rPh sb="11" eb="13">
      <t>バアイ</t>
    </rPh>
    <rPh sb="14" eb="16">
      <t>カンセイ</t>
    </rPh>
    <rPh sb="16" eb="18">
      <t>コウジ</t>
    </rPh>
    <rPh sb="18" eb="19">
      <t>タカ</t>
    </rPh>
    <rPh sb="25" eb="27">
      <t>センエン</t>
    </rPh>
    <rPh sb="27" eb="29">
      <t>ミマン</t>
    </rPh>
    <rPh sb="30" eb="32">
      <t>コウシュ</t>
    </rPh>
    <rPh sb="33" eb="35">
      <t>トウロク</t>
    </rPh>
    <phoneticPr fontId="1"/>
  </si>
  <si>
    <t xml:space="preserve"> ※市外業者の場合：完成工事高が100,000千円未満の工種は登録できません。工種は５つまでしか登録できません。</t>
    <rPh sb="2" eb="4">
      <t>シガイ</t>
    </rPh>
    <rPh sb="4" eb="6">
      <t>ギョウシャ</t>
    </rPh>
    <rPh sb="7" eb="9">
      <t>バアイ</t>
    </rPh>
    <rPh sb="10" eb="12">
      <t>カンセイ</t>
    </rPh>
    <rPh sb="12" eb="14">
      <t>コウジ</t>
    </rPh>
    <rPh sb="14" eb="15">
      <t>タカ</t>
    </rPh>
    <rPh sb="23" eb="24">
      <t>セン</t>
    </rPh>
    <rPh sb="24" eb="25">
      <t>エン</t>
    </rPh>
    <rPh sb="25" eb="27">
      <t>ミマン</t>
    </rPh>
    <rPh sb="28" eb="30">
      <t>コウシュ</t>
    </rPh>
    <rPh sb="31" eb="33">
      <t>トウロク</t>
    </rPh>
    <rPh sb="39" eb="41">
      <t>コウシュ</t>
    </rPh>
    <rPh sb="48" eb="50">
      <t>トウロク</t>
    </rPh>
    <phoneticPr fontId="1"/>
  </si>
  <si>
    <r>
      <rPr>
        <b/>
        <sz val="8"/>
        <color rgb="FFFF0000"/>
        <rFont val="ＭＳ 明朝"/>
        <family val="1"/>
        <charset val="128"/>
      </rPr>
      <t xml:space="preserve"> </t>
    </r>
    <r>
      <rPr>
        <b/>
        <u/>
        <sz val="8"/>
        <color rgb="FFFF0000"/>
        <rFont val="ＭＳ 明朝"/>
        <family val="1"/>
        <charset val="128"/>
      </rPr>
      <t>※最新の経営事項審査の通知書の数値を正確に転記ください。</t>
    </r>
    <rPh sb="2" eb="4">
      <t>サイシン</t>
    </rPh>
    <rPh sb="5" eb="9">
      <t>ケイエイジコウ</t>
    </rPh>
    <rPh sb="9" eb="11">
      <t>シンサ</t>
    </rPh>
    <rPh sb="12" eb="15">
      <t>ツウチショ</t>
    </rPh>
    <rPh sb="16" eb="18">
      <t>スウチ</t>
    </rPh>
    <rPh sb="19" eb="21">
      <t>セイカク</t>
    </rPh>
    <rPh sb="22" eb="24">
      <t>テンキ</t>
    </rPh>
    <phoneticPr fontId="1"/>
  </si>
  <si>
    <r>
      <rPr>
        <b/>
        <sz val="8"/>
        <color rgb="FFFF0000"/>
        <rFont val="ＭＳ 明朝"/>
        <family val="1"/>
        <charset val="128"/>
      </rPr>
      <t xml:space="preserve"> </t>
    </r>
    <r>
      <rPr>
        <b/>
        <u/>
        <sz val="8"/>
        <color rgb="FFFF0000"/>
        <rFont val="ＭＳ 明朝"/>
        <family val="1"/>
        <charset val="128"/>
      </rPr>
      <t>※希望しない工種については、記載しないでください。</t>
    </r>
    <rPh sb="2" eb="4">
      <t>キボウ</t>
    </rPh>
    <rPh sb="7" eb="9">
      <t>コウシュ</t>
    </rPh>
    <rPh sb="15" eb="17">
      <t>キサイ</t>
    </rPh>
    <phoneticPr fontId="1"/>
  </si>
  <si>
    <t xml:space="preserve"> ※許可区分（一般・特定）は必ず選択してください。</t>
    <rPh sb="2" eb="4">
      <t>キョカ</t>
    </rPh>
    <phoneticPr fontId="1"/>
  </si>
  <si>
    <t>Val#DISABLE</t>
    <phoneticPr fontId="4"/>
  </si>
  <si>
    <t>#DISABLE#Val</t>
    <phoneticPr fontId="4"/>
  </si>
  <si>
    <t>#DISABLE#SU_KIND_AVG2</t>
    <phoneticPr fontId="4"/>
  </si>
  <si>
    <t>#DISABLE#SU_KIND_REQUEST#DISABLE</t>
    <phoneticPr fontId="4"/>
  </si>
  <si>
    <t>IsImport</t>
    <phoneticPr fontId="4"/>
  </si>
  <si>
    <t>取込対象</t>
    <rPh sb="0" eb="4">
      <t>トリコミタイショウ</t>
    </rPh>
    <phoneticPr fontId="4"/>
  </si>
  <si>
    <t>中央営業所</t>
    <rPh sb="0" eb="2">
      <t>チュウオウ</t>
    </rPh>
    <rPh sb="2" eb="5">
      <t>エイギョウショ</t>
    </rPh>
    <phoneticPr fontId="4"/>
  </si>
  <si>
    <t>更新</t>
    <rPh sb="0" eb="2">
      <t>コウシン</t>
    </rPh>
    <phoneticPr fontId="4"/>
  </si>
  <si>
    <t>総合
評定値(P)</t>
    <rPh sb="0" eb="2">
      <t>ソウゴウ</t>
    </rPh>
    <rPh sb="4" eb="6">
      <t>ヒョウテイ</t>
    </rPh>
    <rPh sb="6" eb="7">
      <t>チ</t>
    </rPh>
    <phoneticPr fontId="4"/>
  </si>
  <si>
    <t>総合
評定値(P)</t>
    <rPh sb="0" eb="2">
      <t>ソウゴウ</t>
    </rPh>
    <rPh sb="3" eb="5">
      <t>ヒョウテイ</t>
    </rPh>
    <rPh sb="5" eb="6">
      <t>チ</t>
    </rPh>
    <phoneticPr fontId="4"/>
  </si>
  <si>
    <t>中央営業所長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</si>
</sst>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#,##0\ &quot;千円&quot;"/>
    <numFmt numFmtId="179" formatCode="[$-411]ggyy&quot;年&quot;m&quot;月&quot;d&quot;日&quot;"/>
    <numFmt numFmtId="180" formatCode="[$-411]ge\.m\.d;@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8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FFEB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3" fillId="0" borderId="0"/>
    <xf numFmtId="0" fontId="45" fillId="0" borderId="0" applyNumberForma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177" fontId="5" fillId="0" borderId="0" xfId="0" applyNumberFormat="1" applyFont="1" applyAlignment="1">
      <alignment horizontal="centerContinuous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 textRotation="255" shrinkToFit="1"/>
    </xf>
    <xf numFmtId="0" fontId="5" fillId="0" borderId="0" xfId="0" applyFont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4" borderId="0" xfId="0" applyFont="1" applyFill="1">
      <alignment vertical="center"/>
    </xf>
    <xf numFmtId="0" fontId="6" fillId="2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6" fillId="25" borderId="0" xfId="0" applyFont="1" applyFill="1">
      <alignment vertical="center"/>
    </xf>
    <xf numFmtId="0" fontId="6" fillId="25" borderId="0" xfId="0" applyFont="1" applyFill="1" applyAlignment="1">
      <alignment horizontal="left" vertical="center"/>
    </xf>
    <xf numFmtId="0" fontId="28" fillId="24" borderId="0" xfId="0" applyFont="1" applyFill="1" applyAlignment="1">
      <alignment horizontal="left" vertical="center"/>
    </xf>
    <xf numFmtId="0" fontId="28" fillId="24" borderId="0" xfId="0" applyFont="1" applyFill="1">
      <alignment vertical="center"/>
    </xf>
    <xf numFmtId="0" fontId="27" fillId="25" borderId="0" xfId="0" applyFont="1" applyFill="1">
      <alignment vertical="center"/>
    </xf>
    <xf numFmtId="0" fontId="6" fillId="25" borderId="0" xfId="0" quotePrefix="1" applyFont="1" applyFill="1" applyAlignment="1">
      <alignment horizontal="left" vertical="center"/>
    </xf>
    <xf numFmtId="0" fontId="27" fillId="25" borderId="0" xfId="0" quotePrefix="1" applyFont="1" applyFill="1" applyAlignment="1">
      <alignment horizontal="left" vertical="center"/>
    </xf>
    <xf numFmtId="0" fontId="5" fillId="0" borderId="0" xfId="0" quotePrefix="1" applyFont="1">
      <alignment vertical="center"/>
    </xf>
    <xf numFmtId="0" fontId="30" fillId="0" borderId="0" xfId="43" applyFont="1">
      <alignment vertical="center"/>
    </xf>
    <xf numFmtId="0" fontId="30" fillId="0" borderId="12" xfId="43" applyFont="1" applyBorder="1">
      <alignment vertical="center"/>
    </xf>
    <xf numFmtId="49" fontId="30" fillId="0" borderId="12" xfId="43" applyNumberFormat="1" applyFont="1" applyBorder="1">
      <alignment vertical="center"/>
    </xf>
    <xf numFmtId="0" fontId="31" fillId="0" borderId="0" xfId="43" applyFont="1" applyAlignment="1">
      <alignment horizontal="centerContinuous" vertical="center"/>
    </xf>
    <xf numFmtId="0" fontId="30" fillId="0" borderId="0" xfId="43" applyFont="1" applyAlignment="1">
      <alignment horizontal="centerContinuous" vertical="center"/>
    </xf>
    <xf numFmtId="0" fontId="32" fillId="0" borderId="0" xfId="43" applyFont="1">
      <alignment vertical="center"/>
    </xf>
    <xf numFmtId="0" fontId="2" fillId="0" borderId="0" xfId="44">
      <alignment vertical="center"/>
    </xf>
    <xf numFmtId="49" fontId="2" fillId="0" borderId="0" xfId="44" applyNumberFormat="1">
      <alignment vertical="center"/>
    </xf>
    <xf numFmtId="0" fontId="35" fillId="0" borderId="13" xfId="45" applyFont="1" applyBorder="1" applyAlignment="1">
      <alignment horizontal="left" vertical="center"/>
    </xf>
    <xf numFmtId="0" fontId="35" fillId="0" borderId="14" xfId="45" applyFont="1" applyBorder="1" applyAlignment="1">
      <alignment horizontal="left" vertical="center"/>
    </xf>
    <xf numFmtId="0" fontId="35" fillId="0" borderId="14" xfId="45" applyFont="1" applyBorder="1" applyAlignment="1">
      <alignment horizontal="left" vertical="center" shrinkToFit="1"/>
    </xf>
    <xf numFmtId="0" fontId="2" fillId="0" borderId="0" xfId="44" applyAlignment="1">
      <alignment horizontal="left" vertical="center"/>
    </xf>
    <xf numFmtId="0" fontId="28" fillId="25" borderId="0" xfId="0" applyFont="1" applyFill="1">
      <alignment vertical="center"/>
    </xf>
    <xf numFmtId="0" fontId="1" fillId="0" borderId="0" xfId="44" applyFont="1">
      <alignment vertical="center"/>
    </xf>
    <xf numFmtId="0" fontId="5" fillId="27" borderId="22" xfId="0" applyFont="1" applyFill="1" applyBorder="1">
      <alignment vertical="center"/>
    </xf>
    <xf numFmtId="0" fontId="5" fillId="25" borderId="0" xfId="0" applyFont="1" applyFill="1">
      <alignment vertical="center"/>
    </xf>
    <xf numFmtId="49" fontId="5" fillId="25" borderId="0" xfId="0" applyNumberFormat="1" applyFont="1" applyFill="1">
      <alignment vertical="center"/>
    </xf>
    <xf numFmtId="49" fontId="5" fillId="27" borderId="19" xfId="0" applyNumberFormat="1" applyFont="1" applyFill="1" applyBorder="1" applyProtection="1">
      <alignment vertical="center"/>
      <protection locked="0"/>
    </xf>
    <xf numFmtId="0" fontId="5" fillId="27" borderId="19" xfId="0" applyFont="1" applyFill="1" applyBorder="1">
      <alignment vertical="center"/>
    </xf>
    <xf numFmtId="0" fontId="5" fillId="27" borderId="11" xfId="0" applyFont="1" applyFill="1" applyBorder="1">
      <alignment vertical="center"/>
    </xf>
    <xf numFmtId="0" fontId="5" fillId="25" borderId="0" xfId="0" applyFont="1" applyFill="1" applyAlignment="1">
      <alignment horizontal="left" vertical="center"/>
    </xf>
    <xf numFmtId="0" fontId="5" fillId="27" borderId="24" xfId="0" applyFont="1" applyFill="1" applyBorder="1" applyAlignment="1">
      <alignment horizontal="center" vertical="center" shrinkToFit="1"/>
    </xf>
    <xf numFmtId="0" fontId="5" fillId="27" borderId="0" xfId="0" applyFont="1" applyFill="1" applyAlignment="1">
      <alignment horizontal="center" vertical="center" shrinkToFit="1"/>
    </xf>
    <xf numFmtId="0" fontId="5" fillId="27" borderId="14" xfId="0" applyFont="1" applyFill="1" applyBorder="1" applyAlignment="1">
      <alignment horizontal="center" vertical="center" shrinkToFit="1"/>
    </xf>
    <xf numFmtId="0" fontId="5" fillId="27" borderId="25" xfId="0" applyFont="1" applyFill="1" applyBorder="1" applyAlignment="1">
      <alignment horizontal="center" vertical="center" shrinkToFit="1"/>
    </xf>
    <xf numFmtId="0" fontId="5" fillId="27" borderId="12" xfId="0" applyFont="1" applyFill="1" applyBorder="1" applyAlignment="1">
      <alignment horizontal="center" vertical="center" shrinkToFit="1"/>
    </xf>
    <xf numFmtId="0" fontId="5" fillId="27" borderId="15" xfId="0" applyFont="1" applyFill="1" applyBorder="1" applyAlignment="1">
      <alignment horizontal="center" vertical="center" shrinkToFit="1"/>
    </xf>
    <xf numFmtId="49" fontId="33" fillId="0" borderId="18" xfId="43" applyNumberFormat="1" applyFont="1" applyBorder="1" applyAlignment="1">
      <alignment horizontal="center" vertical="center"/>
    </xf>
    <xf numFmtId="0" fontId="33" fillId="26" borderId="18" xfId="43" applyFont="1" applyFill="1" applyBorder="1" applyAlignment="1">
      <alignment vertical="center" wrapText="1"/>
    </xf>
    <xf numFmtId="0" fontId="32" fillId="27" borderId="12" xfId="43" applyFont="1" applyFill="1" applyBorder="1" applyAlignment="1">
      <alignment horizontal="center" vertical="center"/>
    </xf>
    <xf numFmtId="0" fontId="32" fillId="27" borderId="18" xfId="43" applyFont="1" applyFill="1" applyBorder="1" applyAlignment="1">
      <alignment horizontal="center" vertical="center" shrinkToFit="1"/>
    </xf>
    <xf numFmtId="0" fontId="32" fillId="27" borderId="18" xfId="43" applyFont="1" applyFill="1" applyBorder="1" applyAlignment="1">
      <alignment horizontal="center" vertical="center"/>
    </xf>
    <xf numFmtId="0" fontId="33" fillId="27" borderId="18" xfId="43" applyFont="1" applyFill="1" applyBorder="1" applyAlignment="1">
      <alignment horizontal="center" vertical="center"/>
    </xf>
    <xf numFmtId="0" fontId="30" fillId="27" borderId="21" xfId="43" applyFont="1" applyFill="1" applyBorder="1">
      <alignment vertical="center"/>
    </xf>
    <xf numFmtId="0" fontId="30" fillId="27" borderId="16" xfId="43" applyFont="1" applyFill="1" applyBorder="1">
      <alignment vertical="center"/>
    </xf>
    <xf numFmtId="0" fontId="5" fillId="27" borderId="23" xfId="0" applyFont="1" applyFill="1" applyBorder="1">
      <alignment vertical="center"/>
    </xf>
    <xf numFmtId="49" fontId="5" fillId="27" borderId="40" xfId="0" applyNumberFormat="1" applyFont="1" applyFill="1" applyBorder="1">
      <alignment vertical="center"/>
    </xf>
    <xf numFmtId="49" fontId="5" fillId="27" borderId="35" xfId="0" applyNumberFormat="1" applyFont="1" applyFill="1" applyBorder="1">
      <alignment vertical="center"/>
    </xf>
    <xf numFmtId="0" fontId="40" fillId="0" borderId="0" xfId="0" applyFont="1" applyAlignment="1">
      <alignment horizontal="centerContinuous" vertical="center"/>
    </xf>
    <xf numFmtId="0" fontId="41" fillId="0" borderId="0" xfId="0" applyFont="1" applyAlignment="1">
      <alignment horizontal="centerContinuous" vertical="center"/>
    </xf>
    <xf numFmtId="0" fontId="5" fillId="27" borderId="62" xfId="0" applyFont="1" applyFill="1" applyBorder="1">
      <alignment vertical="center"/>
    </xf>
    <xf numFmtId="0" fontId="5" fillId="27" borderId="67" xfId="0" applyFont="1" applyFill="1" applyBorder="1">
      <alignment vertical="center"/>
    </xf>
    <xf numFmtId="0" fontId="5" fillId="27" borderId="35" xfId="0" applyFont="1" applyFill="1" applyBorder="1">
      <alignment vertical="center"/>
    </xf>
    <xf numFmtId="0" fontId="5" fillId="0" borderId="54" xfId="0" applyFont="1" applyBorder="1" applyAlignment="1">
      <alignment horizontal="centerContinuous" vertical="center"/>
    </xf>
    <xf numFmtId="0" fontId="5" fillId="0" borderId="57" xfId="0" applyFont="1" applyBorder="1" applyAlignment="1">
      <alignment horizontal="centerContinuous" vertical="center"/>
    </xf>
    <xf numFmtId="0" fontId="5" fillId="0" borderId="55" xfId="0" applyFont="1" applyBorder="1" applyAlignment="1">
      <alignment horizontal="centerContinuous" vertical="center"/>
    </xf>
    <xf numFmtId="0" fontId="42" fillId="0" borderId="0" xfId="0" applyFont="1">
      <alignment vertical="center"/>
    </xf>
    <xf numFmtId="0" fontId="6" fillId="28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180" fontId="6" fillId="28" borderId="0" xfId="0" applyNumberFormat="1" applyFont="1" applyFill="1">
      <alignment vertical="center"/>
    </xf>
    <xf numFmtId="0" fontId="5" fillId="27" borderId="16" xfId="0" applyFont="1" applyFill="1" applyBorder="1">
      <alignment vertical="center"/>
    </xf>
    <xf numFmtId="176" fontId="5" fillId="27" borderId="17" xfId="0" applyNumberFormat="1" applyFont="1" applyFill="1" applyBorder="1" applyAlignment="1">
      <alignment horizontal="right" vertical="center" shrinkToFit="1"/>
    </xf>
    <xf numFmtId="176" fontId="5" fillId="27" borderId="51" xfId="0" applyNumberFormat="1" applyFont="1" applyFill="1" applyBorder="1" applyAlignment="1" applyProtection="1">
      <alignment horizontal="center" vertical="center"/>
      <protection locked="0"/>
    </xf>
    <xf numFmtId="176" fontId="5" fillId="27" borderId="53" xfId="0" applyNumberFormat="1" applyFont="1" applyFill="1" applyBorder="1" applyAlignment="1" applyProtection="1">
      <alignment horizontal="center" vertical="center"/>
      <protection locked="0"/>
    </xf>
    <xf numFmtId="0" fontId="5" fillId="29" borderId="0" xfId="0" applyFont="1" applyFill="1" applyAlignment="1">
      <alignment vertical="center" textRotation="255" shrinkToFit="1"/>
    </xf>
    <xf numFmtId="0" fontId="5" fillId="29" borderId="41" xfId="0" applyFont="1" applyFill="1" applyBorder="1">
      <alignment vertical="center"/>
    </xf>
    <xf numFmtId="0" fontId="5" fillId="29" borderId="42" xfId="0" applyFont="1" applyFill="1" applyBorder="1">
      <alignment vertical="center"/>
    </xf>
    <xf numFmtId="0" fontId="5" fillId="29" borderId="37" xfId="0" applyFont="1" applyFill="1" applyBorder="1">
      <alignment vertical="center"/>
    </xf>
    <xf numFmtId="0" fontId="5" fillId="29" borderId="68" xfId="0" applyFont="1" applyFill="1" applyBorder="1">
      <alignment vertical="center"/>
    </xf>
    <xf numFmtId="0" fontId="5" fillId="29" borderId="69" xfId="0" applyFont="1" applyFill="1" applyBorder="1">
      <alignment vertical="center"/>
    </xf>
    <xf numFmtId="0" fontId="5" fillId="29" borderId="10" xfId="0" applyFont="1" applyFill="1" applyBorder="1" applyAlignment="1">
      <alignment horizontal="center" vertical="center"/>
    </xf>
    <xf numFmtId="0" fontId="5" fillId="29" borderId="10" xfId="0" applyFont="1" applyFill="1" applyBorder="1">
      <alignment vertical="center"/>
    </xf>
    <xf numFmtId="0" fontId="5" fillId="29" borderId="0" xfId="0" applyFont="1" applyFill="1" applyAlignment="1">
      <alignment horizontal="right" vertical="center"/>
    </xf>
    <xf numFmtId="0" fontId="5" fillId="29" borderId="0" xfId="0" applyFont="1" applyFill="1" applyAlignment="1">
      <alignment horizontal="distributed" vertical="center"/>
    </xf>
    <xf numFmtId="0" fontId="5" fillId="29" borderId="0" xfId="0" applyFont="1" applyFill="1" applyAlignment="1">
      <alignment horizontal="centerContinuous" vertical="center"/>
    </xf>
    <xf numFmtId="177" fontId="5" fillId="29" borderId="0" xfId="0" applyNumberFormat="1" applyFont="1" applyFill="1" applyAlignment="1">
      <alignment horizontal="centerContinuous" vertical="center"/>
    </xf>
    <xf numFmtId="0" fontId="5" fillId="29" borderId="0" xfId="0" applyFont="1" applyFill="1" applyAlignment="1">
      <alignment vertical="center" textRotation="255"/>
    </xf>
    <xf numFmtId="0" fontId="5" fillId="29" borderId="38" xfId="0" applyFont="1" applyFill="1" applyBorder="1">
      <alignment vertical="center"/>
    </xf>
    <xf numFmtId="0" fontId="41" fillId="29" borderId="0" xfId="0" applyFont="1" applyFill="1" applyAlignment="1">
      <alignment horizontal="centerContinuous" vertical="center"/>
    </xf>
    <xf numFmtId="0" fontId="40" fillId="29" borderId="0" xfId="0" applyFont="1" applyFill="1" applyAlignment="1">
      <alignment horizontal="centerContinuous" vertical="center"/>
    </xf>
    <xf numFmtId="0" fontId="42" fillId="29" borderId="0" xfId="0" applyFont="1" applyFill="1">
      <alignment vertical="center"/>
    </xf>
    <xf numFmtId="49" fontId="5" fillId="27" borderId="50" xfId="0" applyNumberFormat="1" applyFont="1" applyFill="1" applyBorder="1">
      <alignment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177" fontId="5" fillId="29" borderId="0" xfId="0" applyNumberFormat="1" applyFont="1" applyFill="1" applyAlignment="1">
      <alignment horizontal="right" vertical="center"/>
    </xf>
    <xf numFmtId="0" fontId="39" fillId="29" borderId="0" xfId="0" applyFont="1" applyFill="1" applyAlignment="1">
      <alignment horizontal="left" vertical="center" indent="1"/>
    </xf>
    <xf numFmtId="0" fontId="39" fillId="0" borderId="0" xfId="0" applyFont="1" applyAlignment="1">
      <alignment horizontal="left" vertical="center" indent="1"/>
    </xf>
    <xf numFmtId="49" fontId="5" fillId="27" borderId="33" xfId="0" applyNumberFormat="1" applyFont="1" applyFill="1" applyBorder="1">
      <alignment vertical="center"/>
    </xf>
    <xf numFmtId="49" fontId="5" fillId="27" borderId="64" xfId="0" applyNumberFormat="1" applyFont="1" applyFill="1" applyBorder="1" applyProtection="1">
      <alignment vertical="center"/>
      <protection locked="0"/>
    </xf>
    <xf numFmtId="49" fontId="5" fillId="27" borderId="64" xfId="0" applyNumberFormat="1" applyFont="1" applyFill="1" applyBorder="1">
      <alignment vertical="center"/>
    </xf>
    <xf numFmtId="0" fontId="5" fillId="29" borderId="24" xfId="0" applyFont="1" applyFill="1" applyBorder="1" applyAlignment="1">
      <alignment horizontal="centerContinuous" vertical="center"/>
    </xf>
    <xf numFmtId="176" fontId="5" fillId="29" borderId="14" xfId="0" applyNumberFormat="1" applyFont="1" applyFill="1" applyBorder="1" applyAlignment="1">
      <alignment horizontal="right" vertical="center" shrinkToFit="1"/>
    </xf>
    <xf numFmtId="176" fontId="5" fillId="29" borderId="14" xfId="0" applyNumberFormat="1" applyFont="1" applyFill="1" applyBorder="1" applyAlignment="1">
      <alignment horizontal="center" vertical="center"/>
    </xf>
    <xf numFmtId="176" fontId="5" fillId="29" borderId="70" xfId="0" applyNumberFormat="1" applyFont="1" applyFill="1" applyBorder="1" applyAlignment="1">
      <alignment horizontal="center" vertical="center"/>
    </xf>
    <xf numFmtId="0" fontId="44" fillId="25" borderId="0" xfId="0" applyFont="1" applyFill="1">
      <alignment vertical="center"/>
    </xf>
    <xf numFmtId="176" fontId="5" fillId="27" borderId="58" xfId="0" applyNumberFormat="1" applyFont="1" applyFill="1" applyBorder="1" applyAlignment="1">
      <alignment horizontal="center" vertical="center"/>
    </xf>
    <xf numFmtId="0" fontId="5" fillId="29" borderId="0" xfId="0" applyFont="1" applyFill="1">
      <alignment vertical="center"/>
    </xf>
    <xf numFmtId="0" fontId="6" fillId="30" borderId="0" xfId="0" applyFont="1" applyFill="1">
      <alignment vertical="center"/>
    </xf>
    <xf numFmtId="0" fontId="6" fillId="30" borderId="0" xfId="0" applyFont="1" applyFill="1" applyAlignment="1">
      <alignment horizontal="left" vertical="center"/>
    </xf>
    <xf numFmtId="0" fontId="5" fillId="29" borderId="24" xfId="0" applyFont="1" applyFill="1" applyBorder="1" applyAlignment="1">
      <alignment horizontal="center" vertical="center" shrinkToFit="1"/>
    </xf>
    <xf numFmtId="0" fontId="5" fillId="29" borderId="14" xfId="0" applyFont="1" applyFill="1" applyBorder="1" applyAlignment="1">
      <alignment horizontal="center" vertical="center" shrinkToFit="1"/>
    </xf>
    <xf numFmtId="0" fontId="5" fillId="29" borderId="0" xfId="0" applyFont="1" applyFill="1" applyAlignment="1">
      <alignment horizontal="center" vertical="center" shrinkToFit="1"/>
    </xf>
    <xf numFmtId="0" fontId="5" fillId="29" borderId="63" xfId="0" applyFont="1" applyFill="1" applyBorder="1">
      <alignment vertical="center"/>
    </xf>
    <xf numFmtId="0" fontId="5" fillId="29" borderId="70" xfId="0" applyFont="1" applyFill="1" applyBorder="1">
      <alignment vertical="center"/>
    </xf>
    <xf numFmtId="0" fontId="5" fillId="29" borderId="0" xfId="0" applyFont="1" applyFill="1" applyAlignment="1">
      <alignment horizontal="center" vertical="center"/>
    </xf>
    <xf numFmtId="49" fontId="5" fillId="27" borderId="19" xfId="0" applyNumberFormat="1" applyFont="1" applyFill="1" applyBorder="1">
      <alignment vertical="center"/>
    </xf>
    <xf numFmtId="176" fontId="5" fillId="27" borderId="51" xfId="0" applyNumberFormat="1" applyFont="1" applyFill="1" applyBorder="1" applyAlignment="1">
      <alignment horizontal="center" vertical="center"/>
    </xf>
    <xf numFmtId="176" fontId="5" fillId="27" borderId="67" xfId="0" applyNumberFormat="1" applyFont="1" applyFill="1" applyBorder="1" applyAlignment="1">
      <alignment horizontal="center" vertical="center"/>
    </xf>
    <xf numFmtId="176" fontId="5" fillId="27" borderId="53" xfId="0" applyNumberFormat="1" applyFont="1" applyFill="1" applyBorder="1" applyAlignment="1">
      <alignment horizontal="center" vertical="center"/>
    </xf>
    <xf numFmtId="49" fontId="5" fillId="27" borderId="71" xfId="0" applyNumberFormat="1" applyFont="1" applyFill="1" applyBorder="1">
      <alignment vertical="center"/>
    </xf>
    <xf numFmtId="49" fontId="5" fillId="27" borderId="72" xfId="0" applyNumberFormat="1" applyFont="1" applyFill="1" applyBorder="1">
      <alignment vertical="center"/>
    </xf>
    <xf numFmtId="49" fontId="5" fillId="27" borderId="73" xfId="0" applyNumberFormat="1" applyFont="1" applyFill="1" applyBorder="1">
      <alignment vertical="center"/>
    </xf>
    <xf numFmtId="49" fontId="5" fillId="0" borderId="72" xfId="0" applyNumberFormat="1" applyFont="1" applyBorder="1">
      <alignment vertical="center"/>
    </xf>
    <xf numFmtId="49" fontId="5" fillId="0" borderId="74" xfId="0" applyNumberFormat="1" applyFont="1" applyBorder="1">
      <alignment vertical="center"/>
    </xf>
    <xf numFmtId="14" fontId="5" fillId="25" borderId="0" xfId="0" applyNumberFormat="1" applyFont="1" applyFill="1">
      <alignment vertical="center"/>
    </xf>
    <xf numFmtId="0" fontId="5" fillId="27" borderId="12" xfId="0" applyFont="1" applyFill="1" applyBorder="1">
      <alignment vertical="center"/>
    </xf>
    <xf numFmtId="0" fontId="5" fillId="27" borderId="10" xfId="0" applyFont="1" applyFill="1" applyBorder="1">
      <alignment vertical="center"/>
    </xf>
    <xf numFmtId="0" fontId="5" fillId="27" borderId="82" xfId="0" applyFont="1" applyFill="1" applyBorder="1">
      <alignment vertical="center"/>
    </xf>
    <xf numFmtId="49" fontId="5" fillId="27" borderId="25" xfId="0" applyNumberFormat="1" applyFont="1" applyFill="1" applyBorder="1">
      <alignment vertical="center"/>
    </xf>
    <xf numFmtId="49" fontId="5" fillId="27" borderId="12" xfId="0" applyNumberFormat="1" applyFont="1" applyFill="1" applyBorder="1">
      <alignment vertical="center"/>
    </xf>
    <xf numFmtId="49" fontId="5" fillId="27" borderId="83" xfId="0" applyNumberFormat="1" applyFont="1" applyFill="1" applyBorder="1">
      <alignment vertical="center"/>
    </xf>
    <xf numFmtId="0" fontId="5" fillId="27" borderId="16" xfId="0" applyFont="1" applyFill="1" applyBorder="1" applyAlignment="1">
      <alignment horizontal="center" vertical="center"/>
    </xf>
    <xf numFmtId="0" fontId="5" fillId="27" borderId="21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39" fillId="0" borderId="0" xfId="0" applyFont="1">
      <alignment vertical="center"/>
    </xf>
    <xf numFmtId="0" fontId="46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6" fillId="29" borderId="0" xfId="0" applyFont="1" applyFill="1">
      <alignment vertical="center"/>
    </xf>
    <xf numFmtId="0" fontId="48" fillId="29" borderId="0" xfId="0" applyFont="1" applyFill="1">
      <alignment vertical="center"/>
    </xf>
    <xf numFmtId="0" fontId="49" fillId="29" borderId="0" xfId="0" applyFont="1" applyFill="1">
      <alignment vertical="center"/>
    </xf>
    <xf numFmtId="49" fontId="5" fillId="27" borderId="33" xfId="0" applyNumberFormat="1" applyFont="1" applyFill="1" applyBorder="1" applyProtection="1">
      <alignment vertical="center"/>
      <protection locked="0"/>
    </xf>
    <xf numFmtId="0" fontId="5" fillId="26" borderId="0" xfId="0" applyFont="1" applyFill="1">
      <alignment vertical="center"/>
    </xf>
    <xf numFmtId="0" fontId="5" fillId="31" borderId="0" xfId="0" applyFont="1" applyFill="1">
      <alignment vertical="center"/>
    </xf>
    <xf numFmtId="176" fontId="5" fillId="27" borderId="17" xfId="0" applyNumberFormat="1" applyFont="1" applyFill="1" applyBorder="1" applyAlignment="1">
      <alignment horizontal="center" vertical="center"/>
    </xf>
    <xf numFmtId="178" fontId="5" fillId="27" borderId="16" xfId="0" applyNumberFormat="1" applyFont="1" applyFill="1" applyBorder="1" applyAlignment="1">
      <alignment vertical="center" shrinkToFit="1"/>
    </xf>
    <xf numFmtId="178" fontId="5" fillId="27" borderId="17" xfId="0" applyNumberFormat="1" applyFont="1" applyFill="1" applyBorder="1" applyAlignment="1">
      <alignment vertical="center" shrinkToFit="1"/>
    </xf>
    <xf numFmtId="178" fontId="5" fillId="27" borderId="50" xfId="0" applyNumberFormat="1" applyFont="1" applyFill="1" applyBorder="1" applyAlignment="1">
      <alignment vertical="center" shrinkToFit="1"/>
    </xf>
    <xf numFmtId="178" fontId="5" fillId="27" borderId="51" xfId="0" applyNumberFormat="1" applyFont="1" applyFill="1" applyBorder="1" applyAlignment="1">
      <alignment vertical="center" shrinkToFit="1"/>
    </xf>
    <xf numFmtId="176" fontId="5" fillId="0" borderId="18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49" fontId="5" fillId="0" borderId="85" xfId="0" applyNumberFormat="1" applyFont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49" fontId="5" fillId="0" borderId="26" xfId="0" applyNumberFormat="1" applyFont="1" applyBorder="1">
      <alignment vertical="center"/>
    </xf>
    <xf numFmtId="49" fontId="5" fillId="0" borderId="28" xfId="0" applyNumberFormat="1" applyFont="1" applyBorder="1">
      <alignment vertical="center"/>
    </xf>
    <xf numFmtId="49" fontId="5" fillId="0" borderId="84" xfId="0" applyNumberFormat="1" applyFont="1" applyBorder="1">
      <alignment vertical="center"/>
    </xf>
    <xf numFmtId="49" fontId="5" fillId="0" borderId="60" xfId="0" applyNumberFormat="1" applyFont="1" applyBorder="1">
      <alignment vertical="center"/>
    </xf>
    <xf numFmtId="49" fontId="5" fillId="0" borderId="52" xfId="0" applyNumberFormat="1" applyFont="1" applyBorder="1">
      <alignment vertical="center"/>
    </xf>
    <xf numFmtId="49" fontId="5" fillId="0" borderId="50" xfId="0" applyNumberFormat="1" applyFont="1" applyBorder="1">
      <alignment vertical="center"/>
    </xf>
    <xf numFmtId="49" fontId="5" fillId="0" borderId="53" xfId="0" applyNumberFormat="1" applyFont="1" applyBorder="1">
      <alignment vertical="center"/>
    </xf>
    <xf numFmtId="0" fontId="5" fillId="27" borderId="63" xfId="0" applyFont="1" applyFill="1" applyBorder="1">
      <alignment vertical="center"/>
    </xf>
    <xf numFmtId="0" fontId="5" fillId="27" borderId="0" xfId="0" applyFont="1" applyFill="1">
      <alignment vertical="center"/>
    </xf>
    <xf numFmtId="0" fontId="5" fillId="27" borderId="14" xfId="0" applyFont="1" applyFill="1" applyBorder="1">
      <alignment vertical="center"/>
    </xf>
    <xf numFmtId="49" fontId="5" fillId="0" borderId="22" xfId="0" applyNumberFormat="1" applyFont="1" applyBorder="1">
      <alignment vertical="center"/>
    </xf>
    <xf numFmtId="49" fontId="5" fillId="0" borderId="65" xfId="0" applyNumberFormat="1" applyFont="1" applyBorder="1">
      <alignment vertical="center"/>
    </xf>
    <xf numFmtId="0" fontId="5" fillId="27" borderId="63" xfId="0" applyFont="1" applyFill="1" applyBorder="1" applyAlignment="1">
      <alignment vertical="center" wrapText="1"/>
    </xf>
    <xf numFmtId="0" fontId="5" fillId="27" borderId="26" xfId="0" applyFont="1" applyFill="1" applyBorder="1">
      <alignment vertical="center"/>
    </xf>
    <xf numFmtId="0" fontId="5" fillId="27" borderId="27" xfId="0" applyFont="1" applyFill="1" applyBorder="1">
      <alignment vertical="center"/>
    </xf>
    <xf numFmtId="49" fontId="5" fillId="0" borderId="27" xfId="0" applyNumberFormat="1" applyFont="1" applyBorder="1">
      <alignment vertical="center"/>
    </xf>
    <xf numFmtId="0" fontId="5" fillId="27" borderId="66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5" fillId="27" borderId="17" xfId="0" applyFont="1" applyFill="1" applyBorder="1">
      <alignment vertical="center"/>
    </xf>
    <xf numFmtId="49" fontId="5" fillId="0" borderId="21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0" fontId="5" fillId="27" borderId="49" xfId="0" applyFont="1" applyFill="1" applyBorder="1">
      <alignment vertical="center"/>
    </xf>
    <xf numFmtId="0" fontId="5" fillId="27" borderId="50" xfId="0" applyFont="1" applyFill="1" applyBorder="1">
      <alignment vertical="center"/>
    </xf>
    <xf numFmtId="0" fontId="5" fillId="27" borderId="51" xfId="0" applyFont="1" applyFill="1" applyBorder="1">
      <alignment vertical="center"/>
    </xf>
    <xf numFmtId="0" fontId="5" fillId="27" borderId="37" xfId="0" applyFont="1" applyFill="1" applyBorder="1">
      <alignment vertical="center"/>
    </xf>
    <xf numFmtId="0" fontId="5" fillId="27" borderId="38" xfId="0" applyFont="1" applyFill="1" applyBorder="1">
      <alignment vertical="center"/>
    </xf>
    <xf numFmtId="0" fontId="5" fillId="27" borderId="39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5" fillId="27" borderId="61" xfId="0" applyFont="1" applyFill="1" applyBorder="1" applyAlignment="1">
      <alignment vertical="center" wrapText="1"/>
    </xf>
    <xf numFmtId="0" fontId="5" fillId="27" borderId="10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59" xfId="0" applyFont="1" applyFill="1" applyBorder="1">
      <alignment vertical="center"/>
    </xf>
    <xf numFmtId="0" fontId="5" fillId="27" borderId="12" xfId="0" applyFont="1" applyFill="1" applyBorder="1">
      <alignment vertical="center"/>
    </xf>
    <xf numFmtId="0" fontId="5" fillId="27" borderId="15" xfId="0" applyFont="1" applyFill="1" applyBorder="1">
      <alignment vertical="center"/>
    </xf>
    <xf numFmtId="49" fontId="5" fillId="27" borderId="32" xfId="0" applyNumberFormat="1" applyFont="1" applyFill="1" applyBorder="1" applyProtection="1">
      <alignment vertical="center"/>
      <protection locked="0"/>
    </xf>
    <xf numFmtId="49" fontId="5" fillId="27" borderId="33" xfId="0" applyNumberFormat="1" applyFont="1" applyFill="1" applyBorder="1" applyProtection="1">
      <alignment vertical="center"/>
      <protection locked="0"/>
    </xf>
    <xf numFmtId="49" fontId="5" fillId="27" borderId="34" xfId="0" applyNumberFormat="1" applyFont="1" applyFill="1" applyBorder="1" applyProtection="1">
      <alignment vertical="center"/>
      <protection locked="0"/>
    </xf>
    <xf numFmtId="49" fontId="5" fillId="27" borderId="26" xfId="0" applyNumberFormat="1" applyFont="1" applyFill="1" applyBorder="1" applyProtection="1">
      <alignment vertical="center"/>
      <protection locked="0"/>
    </xf>
    <xf numFmtId="49" fontId="5" fillId="27" borderId="28" xfId="0" applyNumberFormat="1" applyFont="1" applyFill="1" applyBorder="1" applyProtection="1">
      <alignment vertical="center"/>
      <protection locked="0"/>
    </xf>
    <xf numFmtId="49" fontId="5" fillId="27" borderId="27" xfId="0" applyNumberFormat="1" applyFont="1" applyFill="1" applyBorder="1" applyProtection="1">
      <alignment vertical="center"/>
      <protection locked="0"/>
    </xf>
    <xf numFmtId="49" fontId="5" fillId="0" borderId="33" xfId="0" applyNumberFormat="1" applyFont="1" applyBorder="1" applyProtection="1">
      <alignment vertical="center"/>
      <protection locked="0"/>
    </xf>
    <xf numFmtId="49" fontId="5" fillId="0" borderId="64" xfId="0" applyNumberFormat="1" applyFont="1" applyBorder="1" applyProtection="1">
      <alignment vertical="center"/>
      <protection locked="0"/>
    </xf>
    <xf numFmtId="49" fontId="5" fillId="0" borderId="28" xfId="0" applyNumberFormat="1" applyFont="1" applyBorder="1" applyProtection="1">
      <alignment vertical="center"/>
      <protection locked="0"/>
    </xf>
    <xf numFmtId="49" fontId="5" fillId="0" borderId="60" xfId="0" applyNumberFormat="1" applyFont="1" applyBorder="1" applyProtection="1">
      <alignment vertical="center"/>
      <protection locked="0"/>
    </xf>
    <xf numFmtId="49" fontId="5" fillId="27" borderId="23" xfId="0" applyNumberFormat="1" applyFont="1" applyFill="1" applyBorder="1" applyProtection="1">
      <alignment vertical="center"/>
      <protection locked="0"/>
    </xf>
    <xf numFmtId="49" fontId="5" fillId="27" borderId="19" xfId="0" applyNumberFormat="1" applyFont="1" applyFill="1" applyBorder="1" applyProtection="1">
      <alignment vertical="center"/>
      <protection locked="0"/>
    </xf>
    <xf numFmtId="49" fontId="5" fillId="27" borderId="29" xfId="0" applyNumberFormat="1" applyFont="1" applyFill="1" applyBorder="1" applyProtection="1">
      <alignment vertical="center"/>
      <protection locked="0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49" fontId="38" fillId="0" borderId="11" xfId="0" applyNumberFormat="1" applyFont="1" applyBorder="1" applyAlignment="1" applyProtection="1">
      <alignment horizontal="center" vertical="center"/>
      <protection locked="0"/>
    </xf>
    <xf numFmtId="49" fontId="38" fillId="0" borderId="10" xfId="0" applyNumberFormat="1" applyFont="1" applyBorder="1" applyAlignment="1" applyProtection="1">
      <alignment horizontal="center" vertical="center"/>
      <protection locked="0"/>
    </xf>
    <xf numFmtId="49" fontId="38" fillId="0" borderId="13" xfId="0" applyNumberFormat="1" applyFont="1" applyBorder="1" applyAlignment="1" applyProtection="1">
      <alignment horizontal="center" vertical="center"/>
      <protection locked="0"/>
    </xf>
    <xf numFmtId="0" fontId="5" fillId="27" borderId="37" xfId="0" applyFont="1" applyFill="1" applyBorder="1" applyAlignment="1">
      <alignment vertical="center" wrapText="1"/>
    </xf>
    <xf numFmtId="49" fontId="5" fillId="0" borderId="81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68" xfId="0" applyNumberFormat="1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10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5" fillId="27" borderId="59" xfId="0" applyFont="1" applyFill="1" applyBorder="1" applyAlignment="1">
      <alignment vertical="center" wrapText="1"/>
    </xf>
    <xf numFmtId="0" fontId="5" fillId="27" borderId="12" xfId="0" applyFont="1" applyFill="1" applyBorder="1" applyAlignment="1">
      <alignment vertical="center" wrapText="1"/>
    </xf>
    <xf numFmtId="0" fontId="5" fillId="27" borderId="15" xfId="0" applyFont="1" applyFill="1" applyBorder="1" applyAlignment="1">
      <alignment vertical="center" wrapText="1"/>
    </xf>
    <xf numFmtId="0" fontId="5" fillId="27" borderId="54" xfId="0" applyFont="1" applyFill="1" applyBorder="1" applyAlignment="1">
      <alignment vertical="center" wrapText="1"/>
    </xf>
    <xf numFmtId="0" fontId="5" fillId="27" borderId="55" xfId="0" applyFont="1" applyFill="1" applyBorder="1">
      <alignment vertical="center"/>
    </xf>
    <xf numFmtId="0" fontId="5" fillId="27" borderId="56" xfId="0" applyFont="1" applyFill="1" applyBorder="1">
      <alignment vertical="center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5" fillId="27" borderId="55" xfId="0" applyFont="1" applyFill="1" applyBorder="1" applyAlignment="1">
      <alignment vertical="center" wrapText="1"/>
    </xf>
    <xf numFmtId="49" fontId="5" fillId="27" borderId="32" xfId="0" applyNumberFormat="1" applyFont="1" applyFill="1" applyBorder="1" applyAlignment="1" applyProtection="1">
      <alignment vertical="center" shrinkToFit="1"/>
      <protection locked="0"/>
    </xf>
    <xf numFmtId="49" fontId="5" fillId="27" borderId="33" xfId="0" applyNumberFormat="1" applyFont="1" applyFill="1" applyBorder="1" applyAlignment="1" applyProtection="1">
      <alignment vertical="center" shrinkToFit="1"/>
      <protection locked="0"/>
    </xf>
    <xf numFmtId="49" fontId="5" fillId="27" borderId="34" xfId="0" applyNumberFormat="1" applyFont="1" applyFill="1" applyBorder="1" applyAlignment="1" applyProtection="1">
      <alignment vertical="center" shrinkToFit="1"/>
      <protection locked="0"/>
    </xf>
    <xf numFmtId="0" fontId="5" fillId="27" borderId="21" xfId="0" applyFont="1" applyFill="1" applyBorder="1">
      <alignment vertical="center"/>
    </xf>
    <xf numFmtId="49" fontId="5" fillId="0" borderId="26" xfId="0" applyNumberFormat="1" applyFont="1" applyBorder="1" applyProtection="1">
      <alignment vertical="center"/>
      <protection locked="0"/>
    </xf>
    <xf numFmtId="49" fontId="5" fillId="0" borderId="27" xfId="0" applyNumberFormat="1" applyFont="1" applyBorder="1" applyProtection="1">
      <alignment vertical="center"/>
      <protection locked="0"/>
    </xf>
    <xf numFmtId="49" fontId="5" fillId="0" borderId="22" xfId="0" applyNumberFormat="1" applyFont="1" applyBorder="1" applyProtection="1">
      <alignment vertical="center"/>
      <protection locked="0"/>
    </xf>
    <xf numFmtId="49" fontId="5" fillId="0" borderId="65" xfId="0" applyNumberFormat="1" applyFont="1" applyBorder="1" applyProtection="1">
      <alignment vertical="center"/>
      <protection locked="0"/>
    </xf>
    <xf numFmtId="49" fontId="5" fillId="0" borderId="52" xfId="46" applyNumberFormat="1" applyFont="1" applyFill="1" applyBorder="1" applyAlignment="1" applyProtection="1">
      <alignment vertical="center"/>
      <protection locked="0"/>
    </xf>
    <xf numFmtId="49" fontId="5" fillId="0" borderId="50" xfId="0" applyNumberFormat="1" applyFont="1" applyBorder="1" applyProtection="1">
      <alignment vertical="center"/>
      <protection locked="0"/>
    </xf>
    <xf numFmtId="49" fontId="5" fillId="0" borderId="53" xfId="0" applyNumberFormat="1" applyFont="1" applyBorder="1" applyProtection="1">
      <alignment vertical="center"/>
      <protection locked="0"/>
    </xf>
    <xf numFmtId="49" fontId="5" fillId="0" borderId="32" xfId="0" applyNumberFormat="1" applyFont="1" applyBorder="1" applyProtection="1">
      <alignment vertical="center"/>
      <protection locked="0"/>
    </xf>
    <xf numFmtId="49" fontId="5" fillId="0" borderId="35" xfId="0" applyNumberFormat="1" applyFont="1" applyBorder="1" applyProtection="1">
      <alignment vertical="center"/>
      <protection locked="0"/>
    </xf>
    <xf numFmtId="49" fontId="5" fillId="0" borderId="36" xfId="0" applyNumberFormat="1" applyFont="1" applyBorder="1" applyProtection="1">
      <alignment vertical="center"/>
      <protection locked="0"/>
    </xf>
    <xf numFmtId="0" fontId="5" fillId="27" borderId="40" xfId="0" applyFont="1" applyFill="1" applyBorder="1" applyAlignment="1">
      <alignment horizontal="left" vertical="center"/>
    </xf>
    <xf numFmtId="0" fontId="5" fillId="27" borderId="35" xfId="0" applyFont="1" applyFill="1" applyBorder="1" applyAlignment="1">
      <alignment horizontal="left" vertical="center"/>
    </xf>
    <xf numFmtId="0" fontId="5" fillId="27" borderId="52" xfId="0" applyFont="1" applyFill="1" applyBorder="1" applyAlignment="1">
      <alignment horizontal="center" vertical="center"/>
    </xf>
    <xf numFmtId="0" fontId="5" fillId="27" borderId="51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27" borderId="21" xfId="0" applyFont="1" applyFill="1" applyBorder="1" applyAlignment="1">
      <alignment horizontal="center" vertical="center" shrinkToFit="1"/>
    </xf>
    <xf numFmtId="0" fontId="5" fillId="27" borderId="67" xfId="0" applyFont="1" applyFill="1" applyBorder="1" applyAlignment="1">
      <alignment horizontal="center" vertical="center" shrinkToFit="1"/>
    </xf>
    <xf numFmtId="176" fontId="5" fillId="27" borderId="21" xfId="0" applyNumberFormat="1" applyFont="1" applyFill="1" applyBorder="1" applyAlignment="1">
      <alignment vertical="center" shrinkToFit="1"/>
    </xf>
    <xf numFmtId="176" fontId="5" fillId="27" borderId="16" xfId="0" applyNumberFormat="1" applyFont="1" applyFill="1" applyBorder="1" applyAlignment="1">
      <alignment vertical="center" shrinkToFit="1"/>
    </xf>
    <xf numFmtId="176" fontId="5" fillId="0" borderId="47" xfId="0" applyNumberFormat="1" applyFont="1" applyBorder="1" applyProtection="1">
      <alignment vertical="center"/>
      <protection locked="0"/>
    </xf>
    <xf numFmtId="176" fontId="5" fillId="0" borderId="45" xfId="0" applyNumberFormat="1" applyFont="1" applyBorder="1" applyProtection="1">
      <alignment vertical="center"/>
      <protection locked="0"/>
    </xf>
    <xf numFmtId="176" fontId="5" fillId="0" borderId="46" xfId="0" applyNumberFormat="1" applyFont="1" applyBorder="1" applyProtection="1">
      <alignment vertical="center"/>
      <protection locked="0"/>
    </xf>
    <xf numFmtId="176" fontId="5" fillId="27" borderId="21" xfId="0" applyNumberFormat="1" applyFont="1" applyFill="1" applyBorder="1" applyAlignment="1">
      <alignment horizontal="center" vertical="center"/>
    </xf>
    <xf numFmtId="176" fontId="5" fillId="27" borderId="16" xfId="0" applyNumberFormat="1" applyFont="1" applyFill="1" applyBorder="1" applyAlignment="1">
      <alignment horizontal="center" vertical="center"/>
    </xf>
    <xf numFmtId="176" fontId="5" fillId="27" borderId="17" xfId="0" applyNumberFormat="1" applyFont="1" applyFill="1" applyBorder="1" applyAlignment="1">
      <alignment horizontal="center" vertical="center"/>
    </xf>
    <xf numFmtId="0" fontId="5" fillId="0" borderId="66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67" xfId="0" applyFont="1" applyBorder="1" applyProtection="1">
      <alignment vertical="center"/>
      <protection locked="0"/>
    </xf>
    <xf numFmtId="0" fontId="5" fillId="27" borderId="44" xfId="0" applyFont="1" applyFill="1" applyBorder="1" applyAlignment="1">
      <alignment vertical="center" shrinkToFit="1"/>
    </xf>
    <xf numFmtId="0" fontId="5" fillId="27" borderId="45" xfId="0" applyFont="1" applyFill="1" applyBorder="1" applyAlignment="1">
      <alignment vertical="center" shrinkToFit="1"/>
    </xf>
    <xf numFmtId="0" fontId="5" fillId="27" borderId="46" xfId="0" applyFont="1" applyFill="1" applyBorder="1" applyAlignment="1">
      <alignment vertical="center" shrinkToFit="1"/>
    </xf>
    <xf numFmtId="0" fontId="5" fillId="27" borderId="66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5" fillId="0" borderId="49" xfId="0" applyFont="1" applyBorder="1" applyProtection="1">
      <alignment vertical="center"/>
      <protection locked="0"/>
    </xf>
    <xf numFmtId="0" fontId="5" fillId="0" borderId="50" xfId="0" applyFont="1" applyBorder="1" applyProtection="1">
      <alignment vertical="center"/>
      <protection locked="0"/>
    </xf>
    <xf numFmtId="0" fontId="5" fillId="0" borderId="53" xfId="0" applyFont="1" applyBorder="1" applyProtection="1">
      <alignment vertical="center"/>
      <protection locked="0"/>
    </xf>
    <xf numFmtId="49" fontId="5" fillId="0" borderId="52" xfId="0" applyNumberFormat="1" applyFont="1" applyBorder="1" applyProtection="1">
      <alignment vertical="center"/>
      <protection locked="0"/>
    </xf>
    <xf numFmtId="0" fontId="5" fillId="27" borderId="46" xfId="0" applyFont="1" applyFill="1" applyBorder="1" applyAlignment="1">
      <alignment horizontal="center" vertical="center"/>
    </xf>
    <xf numFmtId="0" fontId="5" fillId="27" borderId="76" xfId="0" applyFont="1" applyFill="1" applyBorder="1" applyAlignment="1">
      <alignment horizontal="center" vertical="center"/>
    </xf>
    <xf numFmtId="177" fontId="5" fillId="0" borderId="79" xfId="0" applyNumberFormat="1" applyFont="1" applyBorder="1" applyAlignment="1" applyProtection="1">
      <alignment horizontal="center" vertical="center"/>
      <protection locked="0"/>
    </xf>
    <xf numFmtId="177" fontId="5" fillId="0" borderId="80" xfId="0" applyNumberFormat="1" applyFont="1" applyBorder="1" applyAlignment="1" applyProtection="1">
      <alignment horizontal="center" vertical="center"/>
      <protection locked="0"/>
    </xf>
    <xf numFmtId="0" fontId="5" fillId="27" borderId="77" xfId="0" applyFont="1" applyFill="1" applyBorder="1">
      <alignment vertical="center"/>
    </xf>
    <xf numFmtId="176" fontId="5" fillId="0" borderId="77" xfId="0" applyNumberFormat="1" applyFont="1" applyBorder="1" applyProtection="1">
      <alignment vertical="center"/>
      <protection locked="0"/>
    </xf>
    <xf numFmtId="176" fontId="5" fillId="0" borderId="55" xfId="0" applyNumberFormat="1" applyFont="1" applyBorder="1" applyProtection="1">
      <alignment vertical="center"/>
      <protection locked="0"/>
    </xf>
    <xf numFmtId="49" fontId="5" fillId="0" borderId="21" xfId="0" applyNumberFormat="1" applyFont="1" applyBorder="1" applyProtection="1">
      <alignment vertical="center"/>
      <protection locked="0"/>
    </xf>
    <xf numFmtId="49" fontId="5" fillId="0" borderId="16" xfId="0" applyNumberFormat="1" applyFont="1" applyBorder="1" applyProtection="1">
      <alignment vertical="center"/>
      <protection locked="0"/>
    </xf>
    <xf numFmtId="0" fontId="5" fillId="27" borderId="75" xfId="0" applyFont="1" applyFill="1" applyBorder="1" applyAlignment="1">
      <alignment vertical="center" shrinkToFit="1"/>
    </xf>
    <xf numFmtId="0" fontId="5" fillId="27" borderId="76" xfId="0" applyFont="1" applyFill="1" applyBorder="1" applyAlignment="1">
      <alignment vertical="center" shrinkToFit="1"/>
    </xf>
    <xf numFmtId="0" fontId="5" fillId="27" borderId="78" xfId="0" applyFont="1" applyFill="1" applyBorder="1">
      <alignment vertical="center"/>
    </xf>
    <xf numFmtId="0" fontId="5" fillId="27" borderId="79" xfId="0" applyFont="1" applyFill="1" applyBorder="1">
      <alignment vertical="center"/>
    </xf>
    <xf numFmtId="0" fontId="5" fillId="27" borderId="54" xfId="0" applyFont="1" applyFill="1" applyBorder="1">
      <alignment vertical="center"/>
    </xf>
    <xf numFmtId="0" fontId="5" fillId="27" borderId="16" xfId="0" applyFont="1" applyFill="1" applyBorder="1" applyAlignment="1">
      <alignment horizontal="center" vertical="center" shrinkToFit="1"/>
    </xf>
    <xf numFmtId="0" fontId="5" fillId="27" borderId="17" xfId="0" applyFont="1" applyFill="1" applyBorder="1" applyAlignment="1">
      <alignment horizontal="center" vertical="center" shrinkToFit="1"/>
    </xf>
    <xf numFmtId="0" fontId="5" fillId="27" borderId="47" xfId="0" applyFont="1" applyFill="1" applyBorder="1" applyAlignment="1">
      <alignment horizontal="center" vertical="center"/>
    </xf>
    <xf numFmtId="0" fontId="5" fillId="27" borderId="45" xfId="0" applyFont="1" applyFill="1" applyBorder="1" applyAlignment="1">
      <alignment horizontal="center" vertical="center"/>
    </xf>
    <xf numFmtId="0" fontId="5" fillId="27" borderId="48" xfId="0" applyFont="1" applyFill="1" applyBorder="1" applyAlignment="1">
      <alignment horizontal="center" vertical="center"/>
    </xf>
    <xf numFmtId="0" fontId="5" fillId="0" borderId="44" xfId="0" applyFont="1" applyBorder="1" applyProtection="1">
      <alignment vertical="center"/>
      <protection locked="0"/>
    </xf>
    <xf numFmtId="0" fontId="5" fillId="0" borderId="45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5" fillId="27" borderId="11" xfId="0" applyFont="1" applyFill="1" applyBorder="1" applyAlignment="1">
      <alignment vertical="center" wrapText="1" shrinkToFit="1"/>
    </xf>
    <xf numFmtId="0" fontId="5" fillId="27" borderId="10" xfId="0" applyFont="1" applyFill="1" applyBorder="1" applyAlignment="1">
      <alignment vertical="center" wrapText="1" shrinkToFit="1"/>
    </xf>
    <xf numFmtId="0" fontId="5" fillId="27" borderId="13" xfId="0" applyFont="1" applyFill="1" applyBorder="1" applyAlignment="1">
      <alignment vertical="center" wrapText="1" shrinkToFit="1"/>
    </xf>
    <xf numFmtId="0" fontId="5" fillId="27" borderId="24" xfId="0" applyFont="1" applyFill="1" applyBorder="1" applyAlignment="1">
      <alignment vertical="center" wrapText="1" shrinkToFit="1"/>
    </xf>
    <xf numFmtId="0" fontId="5" fillId="27" borderId="0" xfId="0" applyFont="1" applyFill="1" applyAlignment="1">
      <alignment vertical="center" wrapText="1" shrinkToFit="1"/>
    </xf>
    <xf numFmtId="0" fontId="5" fillId="27" borderId="14" xfId="0" applyFont="1" applyFill="1" applyBorder="1" applyAlignment="1">
      <alignment vertical="center" wrapText="1" shrinkToFit="1"/>
    </xf>
    <xf numFmtId="0" fontId="5" fillId="27" borderId="67" xfId="0" applyFont="1" applyFill="1" applyBorder="1">
      <alignment vertical="center"/>
    </xf>
    <xf numFmtId="0" fontId="5" fillId="27" borderId="28" xfId="0" applyFont="1" applyFill="1" applyBorder="1">
      <alignment vertical="center"/>
    </xf>
    <xf numFmtId="177" fontId="5" fillId="0" borderId="57" xfId="0" applyNumberFormat="1" applyFont="1" applyBorder="1" applyAlignment="1" applyProtection="1">
      <alignment horizontal="center" vertical="center"/>
      <protection locked="0"/>
    </xf>
    <xf numFmtId="177" fontId="5" fillId="0" borderId="55" xfId="0" applyNumberFormat="1" applyFont="1" applyBorder="1" applyAlignment="1" applyProtection="1">
      <alignment horizontal="center" vertical="center"/>
      <protection locked="0"/>
    </xf>
    <xf numFmtId="177" fontId="5" fillId="0" borderId="58" xfId="0" applyNumberFormat="1" applyFont="1" applyBorder="1" applyAlignment="1" applyProtection="1">
      <alignment horizontal="center" vertical="center"/>
      <protection locked="0"/>
    </xf>
    <xf numFmtId="49" fontId="5" fillId="27" borderId="26" xfId="0" applyNumberFormat="1" applyFont="1" applyFill="1" applyBorder="1" applyAlignment="1">
      <alignment vertical="center" wrapText="1"/>
    </xf>
    <xf numFmtId="49" fontId="5" fillId="27" borderId="27" xfId="0" applyNumberFormat="1" applyFont="1" applyFill="1" applyBorder="1" applyAlignment="1">
      <alignment vertical="center" wrapText="1"/>
    </xf>
    <xf numFmtId="49" fontId="5" fillId="27" borderId="26" xfId="0" applyNumberFormat="1" applyFont="1" applyFill="1" applyBorder="1" applyAlignment="1">
      <alignment vertical="center" wrapText="1" shrinkToFit="1"/>
    </xf>
    <xf numFmtId="49" fontId="5" fillId="27" borderId="28" xfId="0" applyNumberFormat="1" applyFont="1" applyFill="1" applyBorder="1" applyAlignment="1">
      <alignment vertical="center" wrapText="1" shrinkToFit="1"/>
    </xf>
    <xf numFmtId="49" fontId="5" fillId="27" borderId="27" xfId="0" applyNumberFormat="1" applyFont="1" applyFill="1" applyBorder="1" applyAlignment="1">
      <alignment vertical="center" wrapText="1" shrinkToFit="1"/>
    </xf>
    <xf numFmtId="49" fontId="5" fillId="0" borderId="17" xfId="0" applyNumberFormat="1" applyFont="1" applyBorder="1" applyProtection="1">
      <alignment vertical="center"/>
      <protection locked="0"/>
    </xf>
    <xf numFmtId="0" fontId="5" fillId="0" borderId="57" xfId="0" applyFont="1" applyBorder="1" applyProtection="1">
      <alignment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5" fillId="0" borderId="58" xfId="0" applyFont="1" applyBorder="1" applyProtection="1">
      <alignment vertical="center"/>
      <protection locked="0"/>
    </xf>
    <xf numFmtId="0" fontId="0" fillId="0" borderId="84" xfId="0" applyBorder="1" applyProtection="1">
      <alignment vertical="center"/>
      <protection locked="0"/>
    </xf>
    <xf numFmtId="49" fontId="5" fillId="0" borderId="86" xfId="0" applyNumberFormat="1" applyFont="1" applyBorder="1" applyProtection="1">
      <alignment vertical="center"/>
      <protection locked="0"/>
    </xf>
    <xf numFmtId="176" fontId="5" fillId="0" borderId="66" xfId="0" applyNumberFormat="1" applyFont="1" applyBorder="1" applyAlignment="1" applyProtection="1">
      <alignment vertical="center" shrinkToFit="1"/>
      <protection locked="0"/>
    </xf>
    <xf numFmtId="176" fontId="5" fillId="0" borderId="16" xfId="0" applyNumberFormat="1" applyFont="1" applyBorder="1" applyAlignment="1" applyProtection="1">
      <alignment vertical="center" shrinkToFit="1"/>
      <protection locked="0"/>
    </xf>
    <xf numFmtId="176" fontId="5" fillId="0" borderId="17" xfId="0" applyNumberFormat="1" applyFont="1" applyBorder="1" applyAlignment="1" applyProtection="1">
      <alignment vertical="center" shrinkToFit="1"/>
      <protection locked="0"/>
    </xf>
    <xf numFmtId="176" fontId="5" fillId="0" borderId="49" xfId="0" applyNumberFormat="1" applyFont="1" applyBorder="1" applyAlignment="1" applyProtection="1">
      <alignment vertical="center" shrinkToFit="1"/>
      <protection locked="0"/>
    </xf>
    <xf numFmtId="176" fontId="5" fillId="0" borderId="50" xfId="0" applyNumberFormat="1" applyFont="1" applyBorder="1" applyAlignment="1" applyProtection="1">
      <alignment vertical="center" shrinkToFit="1"/>
      <protection locked="0"/>
    </xf>
    <xf numFmtId="176" fontId="5" fillId="0" borderId="51" xfId="0" applyNumberFormat="1" applyFont="1" applyBorder="1" applyAlignment="1" applyProtection="1">
      <alignment vertical="center" shrinkToFit="1"/>
      <protection locked="0"/>
    </xf>
    <xf numFmtId="176" fontId="5" fillId="0" borderId="21" xfId="0" applyNumberFormat="1" applyFont="1" applyBorder="1" applyAlignment="1" applyProtection="1">
      <alignment vertical="center" shrinkToFit="1"/>
      <protection locked="0"/>
    </xf>
    <xf numFmtId="176" fontId="5" fillId="0" borderId="52" xfId="0" applyNumberFormat="1" applyFont="1" applyBorder="1" applyAlignment="1" applyProtection="1">
      <alignment vertical="center" shrinkToFit="1"/>
      <protection locked="0"/>
    </xf>
    <xf numFmtId="0" fontId="5" fillId="27" borderId="55" xfId="0" applyFont="1" applyFill="1" applyBorder="1" applyAlignment="1">
      <alignment horizontal="center" vertical="center"/>
    </xf>
    <xf numFmtId="0" fontId="5" fillId="27" borderId="58" xfId="0" applyFont="1" applyFill="1" applyBorder="1" applyAlignment="1">
      <alignment horizontal="center" vertical="center"/>
    </xf>
    <xf numFmtId="0" fontId="5" fillId="27" borderId="54" xfId="0" applyFont="1" applyFill="1" applyBorder="1" applyAlignment="1">
      <alignment vertical="center" shrinkToFit="1"/>
    </xf>
    <xf numFmtId="0" fontId="5" fillId="27" borderId="55" xfId="0" applyFont="1" applyFill="1" applyBorder="1" applyAlignment="1">
      <alignment vertical="center" shrinkToFit="1"/>
    </xf>
    <xf numFmtId="0" fontId="5" fillId="27" borderId="56" xfId="0" applyFont="1" applyFill="1" applyBorder="1" applyAlignment="1">
      <alignment vertical="center" shrinkToFit="1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176" fontId="5" fillId="0" borderId="57" xfId="0" applyNumberFormat="1" applyFont="1" applyBorder="1" applyAlignment="1" applyProtection="1">
      <alignment horizontal="center" vertical="center"/>
      <protection locked="0"/>
    </xf>
    <xf numFmtId="176" fontId="5" fillId="0" borderId="55" xfId="0" applyNumberFormat="1" applyFont="1" applyBorder="1" applyAlignment="1" applyProtection="1">
      <alignment horizontal="center" vertical="center"/>
      <protection locked="0"/>
    </xf>
    <xf numFmtId="0" fontId="5" fillId="27" borderId="37" xfId="0" applyFont="1" applyFill="1" applyBorder="1" applyAlignment="1">
      <alignment horizontal="center" vertical="center" wrapText="1"/>
    </xf>
    <xf numFmtId="0" fontId="5" fillId="27" borderId="68" xfId="0" applyFont="1" applyFill="1" applyBorder="1" applyAlignment="1">
      <alignment horizontal="center" vertical="center"/>
    </xf>
    <xf numFmtId="0" fontId="5" fillId="27" borderId="59" xfId="0" applyFont="1" applyFill="1" applyBorder="1" applyAlignment="1">
      <alignment horizontal="center" vertical="center"/>
    </xf>
    <xf numFmtId="0" fontId="5" fillId="27" borderId="83" xfId="0" applyFont="1" applyFill="1" applyBorder="1" applyAlignment="1">
      <alignment horizontal="center" vertical="center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35" xfId="0" applyNumberFormat="1" applyFont="1" applyBorder="1">
      <alignment vertical="center"/>
    </xf>
    <xf numFmtId="49" fontId="5" fillId="0" borderId="36" xfId="0" applyNumberFormat="1" applyFont="1" applyBorder="1">
      <alignment vertical="center"/>
    </xf>
    <xf numFmtId="0" fontId="5" fillId="0" borderId="52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53" xfId="0" applyFont="1" applyBorder="1">
      <alignment vertical="center"/>
    </xf>
    <xf numFmtId="49" fontId="5" fillId="27" borderId="23" xfId="0" applyNumberFormat="1" applyFont="1" applyFill="1" applyBorder="1">
      <alignment vertical="center"/>
    </xf>
    <xf numFmtId="49" fontId="5" fillId="27" borderId="19" xfId="0" applyNumberFormat="1" applyFont="1" applyFill="1" applyBorder="1">
      <alignment vertical="center"/>
    </xf>
    <xf numFmtId="49" fontId="5" fillId="27" borderId="29" xfId="0" applyNumberFormat="1" applyFont="1" applyFill="1" applyBorder="1">
      <alignment vertical="center"/>
    </xf>
    <xf numFmtId="49" fontId="5" fillId="0" borderId="19" xfId="0" applyNumberFormat="1" applyFont="1" applyBorder="1" applyAlignment="1">
      <alignment horizontal="center" vertical="center"/>
    </xf>
    <xf numFmtId="49" fontId="5" fillId="27" borderId="32" xfId="0" applyNumberFormat="1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49" fontId="5" fillId="27" borderId="34" xfId="0" applyNumberFormat="1" applyFont="1" applyFill="1" applyBorder="1">
      <alignment vertical="center"/>
    </xf>
    <xf numFmtId="49" fontId="5" fillId="0" borderId="33" xfId="0" applyNumberFormat="1" applyFont="1" applyBorder="1">
      <alignment vertical="center"/>
    </xf>
    <xf numFmtId="49" fontId="5" fillId="0" borderId="64" xfId="0" applyNumberFormat="1" applyFont="1" applyBorder="1">
      <alignment vertical="center"/>
    </xf>
    <xf numFmtId="49" fontId="5" fillId="27" borderId="26" xfId="0" applyNumberFormat="1" applyFont="1" applyFill="1" applyBorder="1">
      <alignment vertical="center"/>
    </xf>
    <xf numFmtId="49" fontId="5" fillId="27" borderId="28" xfId="0" applyNumberFormat="1" applyFont="1" applyFill="1" applyBorder="1">
      <alignment vertical="center"/>
    </xf>
    <xf numFmtId="49" fontId="5" fillId="27" borderId="27" xfId="0" applyNumberFormat="1" applyFont="1" applyFill="1" applyBorder="1">
      <alignment vertical="center"/>
    </xf>
    <xf numFmtId="49" fontId="5" fillId="0" borderId="32" xfId="0" applyNumberFormat="1" applyFont="1" applyBorder="1">
      <alignment vertical="center"/>
    </xf>
    <xf numFmtId="177" fontId="5" fillId="0" borderId="57" xfId="0" applyNumberFormat="1" applyFont="1" applyBorder="1" applyAlignment="1">
      <alignment horizontal="center" vertical="center"/>
    </xf>
    <xf numFmtId="177" fontId="5" fillId="0" borderId="55" xfId="0" applyNumberFormat="1" applyFont="1" applyBorder="1" applyAlignment="1">
      <alignment horizontal="center" vertical="center"/>
    </xf>
    <xf numFmtId="177" fontId="5" fillId="0" borderId="58" xfId="0" applyNumberFormat="1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49" fontId="5" fillId="0" borderId="81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5" fillId="0" borderId="55" xfId="0" applyFont="1" applyBorder="1">
      <alignment vertical="center"/>
    </xf>
    <xf numFmtId="0" fontId="5" fillId="27" borderId="57" xfId="0" applyFont="1" applyFill="1" applyBorder="1" applyAlignment="1">
      <alignment vertical="center" wrapText="1"/>
    </xf>
    <xf numFmtId="0" fontId="5" fillId="0" borderId="58" xfId="0" applyFont="1" applyBorder="1">
      <alignment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27" borderId="32" xfId="0" applyNumberFormat="1" applyFont="1" applyFill="1" applyBorder="1" applyAlignment="1">
      <alignment vertical="center" shrinkToFit="1"/>
    </xf>
    <xf numFmtId="49" fontId="5" fillId="27" borderId="33" xfId="0" applyNumberFormat="1" applyFont="1" applyFill="1" applyBorder="1" applyAlignment="1">
      <alignment vertical="center" shrinkToFit="1"/>
    </xf>
    <xf numFmtId="49" fontId="5" fillId="27" borderId="34" xfId="0" applyNumberFormat="1" applyFont="1" applyFill="1" applyBorder="1" applyAlignment="1">
      <alignment vertical="center" shrinkToFit="1"/>
    </xf>
    <xf numFmtId="49" fontId="5" fillId="0" borderId="87" xfId="0" applyNumberFormat="1" applyFont="1" applyBorder="1">
      <alignment vertical="center"/>
    </xf>
    <xf numFmtId="49" fontId="5" fillId="0" borderId="86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177" fontId="5" fillId="0" borderId="79" xfId="0" applyNumberFormat="1" applyFont="1" applyBorder="1" applyAlignment="1">
      <alignment horizontal="center" vertical="center"/>
    </xf>
    <xf numFmtId="177" fontId="5" fillId="0" borderId="80" xfId="0" applyNumberFormat="1" applyFont="1" applyBorder="1" applyAlignment="1">
      <alignment horizontal="center" vertical="center"/>
    </xf>
    <xf numFmtId="0" fontId="5" fillId="27" borderId="57" xfId="0" applyFont="1" applyFill="1" applyBorder="1">
      <alignment vertical="center"/>
    </xf>
    <xf numFmtId="176" fontId="5" fillId="0" borderId="57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7" fontId="5" fillId="27" borderId="57" xfId="0" applyNumberFormat="1" applyFont="1" applyFill="1" applyBorder="1">
      <alignment vertical="center"/>
    </xf>
    <xf numFmtId="177" fontId="5" fillId="27" borderId="55" xfId="0" applyNumberFormat="1" applyFont="1" applyFill="1" applyBorder="1">
      <alignment vertical="center"/>
    </xf>
    <xf numFmtId="177" fontId="5" fillId="27" borderId="56" xfId="0" applyNumberFormat="1" applyFont="1" applyFill="1" applyBorder="1">
      <alignment vertical="center"/>
    </xf>
    <xf numFmtId="176" fontId="5" fillId="0" borderId="57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27" borderId="61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5" fillId="27" borderId="82" xfId="0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 vertical="center"/>
    </xf>
    <xf numFmtId="0" fontId="5" fillId="29" borderId="24" xfId="0" applyFont="1" applyFill="1" applyBorder="1" applyAlignment="1">
      <alignment vertical="center" wrapText="1" shrinkToFit="1"/>
    </xf>
    <xf numFmtId="0" fontId="5" fillId="29" borderId="0" xfId="0" applyFont="1" applyFill="1" applyAlignment="1">
      <alignment vertical="center" wrapText="1" shrinkToFit="1"/>
    </xf>
    <xf numFmtId="0" fontId="5" fillId="29" borderId="14" xfId="0" applyFont="1" applyFill="1" applyBorder="1" applyAlignment="1">
      <alignment vertical="center" wrapText="1" shrinkToFit="1"/>
    </xf>
    <xf numFmtId="0" fontId="5" fillId="29" borderId="24" xfId="0" applyFont="1" applyFill="1" applyBorder="1" applyAlignment="1">
      <alignment horizontal="center" vertical="center" shrinkToFit="1"/>
    </xf>
    <xf numFmtId="0" fontId="5" fillId="29" borderId="0" xfId="0" applyFont="1" applyFill="1" applyAlignment="1">
      <alignment horizontal="center" vertical="center" shrinkToFit="1"/>
    </xf>
    <xf numFmtId="0" fontId="5" fillId="29" borderId="14" xfId="0" applyFont="1" applyFill="1" applyBorder="1" applyAlignment="1">
      <alignment horizontal="center" vertical="center" shrinkToFit="1"/>
    </xf>
    <xf numFmtId="0" fontId="5" fillId="29" borderId="63" xfId="0" applyFont="1" applyFill="1" applyBorder="1">
      <alignment vertical="center"/>
    </xf>
    <xf numFmtId="0" fontId="5" fillId="29" borderId="0" xfId="0" applyFont="1" applyFill="1">
      <alignment vertical="center"/>
    </xf>
    <xf numFmtId="0" fontId="5" fillId="29" borderId="70" xfId="0" applyFont="1" applyFill="1" applyBorder="1">
      <alignment vertical="center"/>
    </xf>
    <xf numFmtId="0" fontId="5" fillId="29" borderId="0" xfId="0" applyFont="1" applyFill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176" fontId="5" fillId="29" borderId="24" xfId="0" applyNumberFormat="1" applyFont="1" applyFill="1" applyBorder="1" applyAlignment="1">
      <alignment horizontal="center" vertical="center"/>
    </xf>
    <xf numFmtId="176" fontId="5" fillId="29" borderId="0" xfId="0" applyNumberFormat="1" applyFont="1" applyFill="1" applyAlignment="1">
      <alignment horizontal="center" vertical="center"/>
    </xf>
    <xf numFmtId="176" fontId="5" fillId="29" borderId="24" xfId="0" applyNumberFormat="1" applyFont="1" applyFill="1" applyBorder="1" applyAlignment="1">
      <alignment vertical="center" shrinkToFit="1"/>
    </xf>
    <xf numFmtId="176" fontId="5" fillId="29" borderId="0" xfId="0" applyNumberFormat="1" applyFont="1" applyFill="1" applyAlignment="1">
      <alignment vertical="center" shrinkToFit="1"/>
    </xf>
    <xf numFmtId="0" fontId="5" fillId="29" borderId="63" xfId="0" applyFont="1" applyFill="1" applyBorder="1" applyAlignment="1">
      <alignment vertical="center" shrinkToFit="1"/>
    </xf>
    <xf numFmtId="0" fontId="5" fillId="29" borderId="0" xfId="0" applyFont="1" applyFill="1" applyAlignment="1">
      <alignment vertical="center" shrinkToFit="1"/>
    </xf>
    <xf numFmtId="0" fontId="5" fillId="29" borderId="14" xfId="0" applyFont="1" applyFill="1" applyBorder="1" applyAlignment="1">
      <alignment vertical="center" shrinkToFit="1"/>
    </xf>
    <xf numFmtId="176" fontId="5" fillId="29" borderId="24" xfId="0" applyNumberFormat="1" applyFont="1" applyFill="1" applyBorder="1">
      <alignment vertical="center"/>
    </xf>
    <xf numFmtId="176" fontId="5" fillId="29" borderId="0" xfId="0" applyNumberFormat="1" applyFont="1" applyFill="1">
      <alignment vertical="center"/>
    </xf>
    <xf numFmtId="176" fontId="5" fillId="29" borderId="14" xfId="0" applyNumberFormat="1" applyFont="1" applyFill="1" applyBorder="1">
      <alignment vertical="center"/>
    </xf>
    <xf numFmtId="0" fontId="5" fillId="29" borderId="24" xfId="0" applyFont="1" applyFill="1" applyBorder="1" applyAlignment="1">
      <alignment horizontal="center" vertical="center"/>
    </xf>
    <xf numFmtId="0" fontId="5" fillId="29" borderId="70" xfId="0" applyFont="1" applyFill="1" applyBorder="1" applyAlignment="1">
      <alignment horizontal="center" vertical="center"/>
    </xf>
    <xf numFmtId="0" fontId="5" fillId="27" borderId="44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0" fontId="5" fillId="27" borderId="46" xfId="0" applyFont="1" applyFill="1" applyBorder="1">
      <alignment vertical="center"/>
    </xf>
    <xf numFmtId="0" fontId="5" fillId="27" borderId="49" xfId="0" applyFont="1" applyFill="1" applyBorder="1" applyAlignment="1">
      <alignment vertical="center" shrinkToFit="1"/>
    </xf>
    <xf numFmtId="0" fontId="5" fillId="27" borderId="50" xfId="0" applyFont="1" applyFill="1" applyBorder="1" applyAlignment="1">
      <alignment vertical="center" shrinkToFit="1"/>
    </xf>
    <xf numFmtId="0" fontId="5" fillId="27" borderId="51" xfId="0" applyFont="1" applyFill="1" applyBorder="1" applyAlignment="1">
      <alignment vertical="center" shrinkToFit="1"/>
    </xf>
    <xf numFmtId="0" fontId="5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8" xfId="0" applyFont="1" applyBorder="1">
      <alignment vertical="center"/>
    </xf>
    <xf numFmtId="176" fontId="5" fillId="29" borderId="24" xfId="0" applyNumberFormat="1" applyFont="1" applyFill="1" applyBorder="1" applyAlignment="1">
      <alignment horizontal="right" vertical="center"/>
    </xf>
    <xf numFmtId="176" fontId="5" fillId="29" borderId="0" xfId="0" applyNumberFormat="1" applyFont="1" applyFill="1" applyAlignment="1">
      <alignment horizontal="right" vertical="center"/>
    </xf>
    <xf numFmtId="176" fontId="5" fillId="29" borderId="14" xfId="0" applyNumberFormat="1" applyFont="1" applyFill="1" applyBorder="1" applyAlignment="1">
      <alignment horizontal="right" vertical="center"/>
    </xf>
    <xf numFmtId="176" fontId="5" fillId="29" borderId="70" xfId="0" applyNumberFormat="1" applyFont="1" applyFill="1" applyBorder="1" applyAlignment="1">
      <alignment horizontal="right" vertical="center"/>
    </xf>
    <xf numFmtId="0" fontId="5" fillId="0" borderId="52" xfId="0" applyFont="1" applyBorder="1" applyProtection="1">
      <alignment vertical="center"/>
      <protection locked="0"/>
    </xf>
    <xf numFmtId="0" fontId="5" fillId="27" borderId="41" xfId="0" applyFont="1" applyFill="1" applyBorder="1" applyAlignment="1">
      <alignment vertical="center" shrinkToFit="1"/>
    </xf>
    <xf numFmtId="0" fontId="5" fillId="27" borderId="42" xfId="0" applyFont="1" applyFill="1" applyBorder="1" applyAlignment="1">
      <alignment vertical="center" shrinkToFit="1"/>
    </xf>
    <xf numFmtId="0" fontId="5" fillId="27" borderId="43" xfId="0" applyFont="1" applyFill="1" applyBorder="1" applyAlignment="1">
      <alignment vertical="center" shrinkToFit="1"/>
    </xf>
    <xf numFmtId="176" fontId="5" fillId="0" borderId="52" xfId="0" applyNumberFormat="1" applyFont="1" applyBorder="1" applyAlignment="1" applyProtection="1">
      <alignment horizontal="right" vertical="center"/>
      <protection locked="0"/>
    </xf>
    <xf numFmtId="176" fontId="5" fillId="0" borderId="50" xfId="0" applyNumberFormat="1" applyFont="1" applyBorder="1" applyAlignment="1" applyProtection="1">
      <alignment horizontal="right" vertical="center"/>
      <protection locked="0"/>
    </xf>
    <xf numFmtId="176" fontId="5" fillId="0" borderId="53" xfId="0" applyNumberFormat="1" applyFont="1" applyBorder="1" applyAlignment="1" applyProtection="1">
      <alignment horizontal="right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176" fontId="5" fillId="0" borderId="5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5" fillId="27" borderId="59" xfId="0" applyFont="1" applyFill="1" applyBorder="1" applyAlignment="1">
      <alignment vertical="center" shrinkToFit="1"/>
    </xf>
    <xf numFmtId="0" fontId="5" fillId="27" borderId="12" xfId="0" applyFont="1" applyFill="1" applyBorder="1" applyAlignment="1">
      <alignment vertical="center" shrinkToFit="1"/>
    </xf>
    <xf numFmtId="0" fontId="5" fillId="27" borderId="15" xfId="0" applyFont="1" applyFill="1" applyBorder="1" applyAlignment="1">
      <alignment vertical="center" shrinkToFit="1"/>
    </xf>
    <xf numFmtId="176" fontId="5" fillId="0" borderId="21" xfId="0" applyNumberFormat="1" applyFont="1" applyBorder="1" applyAlignment="1" applyProtection="1">
      <alignment horizontal="right" vertical="center"/>
      <protection locked="0"/>
    </xf>
    <xf numFmtId="176" fontId="5" fillId="0" borderId="16" xfId="0" applyNumberFormat="1" applyFont="1" applyBorder="1" applyAlignment="1" applyProtection="1">
      <alignment horizontal="right" vertical="center"/>
      <protection locked="0"/>
    </xf>
    <xf numFmtId="176" fontId="5" fillId="0" borderId="17" xfId="0" applyNumberFormat="1" applyFont="1" applyBorder="1" applyAlignment="1" applyProtection="1">
      <alignment horizontal="right" vertical="center"/>
      <protection locked="0"/>
    </xf>
    <xf numFmtId="0" fontId="5" fillId="27" borderId="52" xfId="0" applyFont="1" applyFill="1" applyBorder="1" applyAlignment="1">
      <alignment horizontal="center" vertical="center" shrinkToFit="1"/>
    </xf>
    <xf numFmtId="0" fontId="5" fillId="27" borderId="51" xfId="0" applyFont="1" applyFill="1" applyBorder="1" applyAlignment="1">
      <alignment horizontal="center" vertical="center" shrinkToFit="1"/>
    </xf>
    <xf numFmtId="0" fontId="48" fillId="27" borderId="44" xfId="0" applyFont="1" applyFill="1" applyBorder="1" applyAlignment="1">
      <alignment horizontal="center" vertical="center" wrapText="1" shrinkToFit="1"/>
    </xf>
    <xf numFmtId="0" fontId="48" fillId="27" borderId="45" xfId="0" applyFont="1" applyFill="1" applyBorder="1" applyAlignment="1">
      <alignment horizontal="center" vertical="center" wrapText="1" shrinkToFit="1"/>
    </xf>
    <xf numFmtId="0" fontId="48" fillId="27" borderId="46" xfId="0" applyFont="1" applyFill="1" applyBorder="1" applyAlignment="1">
      <alignment horizontal="center" vertical="center" wrapText="1" shrinkToFit="1"/>
    </xf>
    <xf numFmtId="0" fontId="48" fillId="27" borderId="66" xfId="0" applyFont="1" applyFill="1" applyBorder="1" applyAlignment="1">
      <alignment horizontal="center" vertical="center" wrapText="1" shrinkToFit="1"/>
    </xf>
    <xf numFmtId="0" fontId="48" fillId="27" borderId="16" xfId="0" applyFont="1" applyFill="1" applyBorder="1" applyAlignment="1">
      <alignment horizontal="center" vertical="center" wrapText="1" shrinkToFit="1"/>
    </xf>
    <xf numFmtId="0" fontId="48" fillId="27" borderId="17" xfId="0" applyFont="1" applyFill="1" applyBorder="1" applyAlignment="1">
      <alignment horizontal="center" vertical="center" wrapText="1" shrinkToFit="1"/>
    </xf>
    <xf numFmtId="0" fontId="5" fillId="27" borderId="81" xfId="0" applyFont="1" applyFill="1" applyBorder="1" applyAlignment="1">
      <alignment horizontal="center" vertical="center" wrapText="1" shrinkToFit="1"/>
    </xf>
    <xf numFmtId="0" fontId="5" fillId="27" borderId="38" xfId="0" applyFont="1" applyFill="1" applyBorder="1" applyAlignment="1">
      <alignment horizontal="center" vertical="center" wrapText="1" shrinkToFit="1"/>
    </xf>
    <xf numFmtId="0" fontId="5" fillId="27" borderId="25" xfId="0" applyFont="1" applyFill="1" applyBorder="1" applyAlignment="1">
      <alignment horizontal="center" vertical="center" wrapText="1" shrinkToFit="1"/>
    </xf>
    <xf numFmtId="0" fontId="5" fillId="27" borderId="12" xfId="0" applyFont="1" applyFill="1" applyBorder="1" applyAlignment="1">
      <alignment horizontal="center" vertical="center" wrapText="1" shrinkToFit="1"/>
    </xf>
    <xf numFmtId="0" fontId="5" fillId="27" borderId="89" xfId="0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center" vertical="center"/>
    </xf>
    <xf numFmtId="0" fontId="5" fillId="27" borderId="88" xfId="0" applyFont="1" applyFill="1" applyBorder="1" applyAlignment="1">
      <alignment horizontal="center" vertical="center"/>
    </xf>
    <xf numFmtId="176" fontId="5" fillId="0" borderId="90" xfId="0" applyNumberFormat="1" applyFont="1" applyBorder="1" applyAlignment="1" applyProtection="1">
      <alignment vertical="center" shrinkToFit="1"/>
      <protection locked="0"/>
    </xf>
    <xf numFmtId="0" fontId="48" fillId="27" borderId="75" xfId="0" applyFont="1" applyFill="1" applyBorder="1" applyAlignment="1">
      <alignment horizontal="center" vertical="center" wrapText="1"/>
    </xf>
    <xf numFmtId="0" fontId="48" fillId="27" borderId="76" xfId="0" applyFont="1" applyFill="1" applyBorder="1" applyAlignment="1">
      <alignment horizontal="center" vertical="center" wrapText="1"/>
    </xf>
    <xf numFmtId="0" fontId="48" fillId="27" borderId="91" xfId="0" applyFont="1" applyFill="1" applyBorder="1" applyAlignment="1">
      <alignment horizontal="center" vertical="center" wrapText="1"/>
    </xf>
    <xf numFmtId="0" fontId="48" fillId="27" borderId="18" xfId="0" applyFont="1" applyFill="1" applyBorder="1" applyAlignment="1">
      <alignment horizontal="center" vertical="center" wrapText="1"/>
    </xf>
    <xf numFmtId="176" fontId="5" fillId="0" borderId="91" xfId="0" applyNumberFormat="1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176" fontId="5" fillId="0" borderId="92" xfId="0" applyNumberFormat="1" applyFont="1" applyBorder="1">
      <alignment vertical="center"/>
    </xf>
    <xf numFmtId="176" fontId="5" fillId="0" borderId="90" xfId="0" applyNumberFormat="1" applyFont="1" applyBorder="1">
      <alignment vertical="center"/>
    </xf>
    <xf numFmtId="0" fontId="5" fillId="27" borderId="76" xfId="0" applyFont="1" applyFill="1" applyBorder="1" applyAlignment="1">
      <alignment horizontal="center" vertical="center" wrapText="1" shrinkToFit="1"/>
    </xf>
    <xf numFmtId="0" fontId="5" fillId="27" borderId="18" xfId="0" applyFont="1" applyFill="1" applyBorder="1" applyAlignment="1">
      <alignment horizontal="center" vertical="center" wrapText="1" shrinkToFit="1"/>
    </xf>
    <xf numFmtId="176" fontId="5" fillId="0" borderId="52" xfId="0" applyNumberFormat="1" applyFont="1" applyBorder="1">
      <alignment vertical="center"/>
    </xf>
    <xf numFmtId="0" fontId="37" fillId="27" borderId="13" xfId="43" applyFont="1" applyFill="1" applyBorder="1" applyAlignment="1">
      <alignment horizontal="center" vertical="center" wrapText="1"/>
    </xf>
    <xf numFmtId="0" fontId="37" fillId="27" borderId="15" xfId="43" applyFont="1" applyFill="1" applyBorder="1" applyAlignment="1">
      <alignment horizontal="center" vertical="center" wrapText="1"/>
    </xf>
    <xf numFmtId="0" fontId="37" fillId="27" borderId="20" xfId="43" applyFont="1" applyFill="1" applyBorder="1" applyAlignment="1">
      <alignment horizontal="center" vertical="center" wrapText="1"/>
    </xf>
    <xf numFmtId="0" fontId="37" fillId="27" borderId="31" xfId="43" applyFont="1" applyFill="1" applyBorder="1" applyAlignment="1">
      <alignment horizontal="center" vertical="center" wrapText="1"/>
    </xf>
    <xf numFmtId="0" fontId="32" fillId="27" borderId="18" xfId="43" applyFont="1" applyFill="1" applyBorder="1" applyAlignment="1">
      <alignment horizontal="center" vertical="center"/>
    </xf>
    <xf numFmtId="0" fontId="32" fillId="27" borderId="21" xfId="43" applyFont="1" applyFill="1" applyBorder="1" applyAlignment="1">
      <alignment horizontal="center" vertical="center"/>
    </xf>
    <xf numFmtId="0" fontId="32" fillId="27" borderId="16" xfId="43" applyFont="1" applyFill="1" applyBorder="1" applyAlignment="1">
      <alignment horizontal="center" vertical="center"/>
    </xf>
    <xf numFmtId="0" fontId="32" fillId="27" borderId="17" xfId="43" applyFont="1" applyFill="1" applyBorder="1" applyAlignment="1">
      <alignment horizontal="center" vertical="center"/>
    </xf>
    <xf numFmtId="0" fontId="36" fillId="27" borderId="16" xfId="43" applyFont="1" applyFill="1" applyBorder="1" applyAlignment="1">
      <alignment horizontal="center" vertical="center"/>
    </xf>
    <xf numFmtId="0" fontId="36" fillId="27" borderId="17" xfId="43" applyFont="1" applyFill="1" applyBorder="1" applyAlignment="1">
      <alignment horizontal="center" vertical="center"/>
    </xf>
    <xf numFmtId="179" fontId="33" fillId="0" borderId="20" xfId="43" applyNumberFormat="1" applyFont="1" applyBorder="1" applyAlignment="1">
      <alignment horizontal="center" vertical="center"/>
    </xf>
    <xf numFmtId="179" fontId="33" fillId="0" borderId="30" xfId="43" applyNumberFormat="1" applyFont="1" applyBorder="1" applyAlignment="1">
      <alignment horizontal="center" vertical="center"/>
    </xf>
    <xf numFmtId="179" fontId="33" fillId="0" borderId="31" xfId="43" applyNumberFormat="1" applyFont="1" applyBorder="1" applyAlignment="1">
      <alignment horizontal="center" vertical="center"/>
    </xf>
    <xf numFmtId="179" fontId="32" fillId="0" borderId="20" xfId="43" applyNumberFormat="1" applyFont="1" applyBorder="1" applyAlignment="1">
      <alignment horizontal="center" vertical="center"/>
    </xf>
    <xf numFmtId="179" fontId="32" fillId="0" borderId="30" xfId="43" applyNumberFormat="1" applyFont="1" applyBorder="1" applyAlignment="1">
      <alignment horizontal="center" vertical="center"/>
    </xf>
    <xf numFmtId="179" fontId="32" fillId="0" borderId="31" xfId="43" applyNumberFormat="1" applyFont="1" applyBorder="1" applyAlignment="1">
      <alignment horizontal="center" vertical="center"/>
    </xf>
    <xf numFmtId="0" fontId="32" fillId="27" borderId="20" xfId="43" applyFont="1" applyFill="1" applyBorder="1" applyAlignment="1">
      <alignment horizontal="center" vertical="center"/>
    </xf>
    <xf numFmtId="0" fontId="32" fillId="27" borderId="30" xfId="43" applyFont="1" applyFill="1" applyBorder="1" applyAlignment="1">
      <alignment horizontal="center" vertical="center"/>
    </xf>
    <xf numFmtId="0" fontId="32" fillId="27" borderId="31" xfId="43" applyFont="1" applyFill="1" applyBorder="1" applyAlignment="1">
      <alignment horizontal="center" vertical="center"/>
    </xf>
    <xf numFmtId="0" fontId="32" fillId="0" borderId="20" xfId="43" applyFont="1" applyBorder="1" applyAlignment="1">
      <alignment horizontal="left" vertical="center" wrapText="1"/>
    </xf>
    <xf numFmtId="0" fontId="32" fillId="0" borderId="30" xfId="43" applyFont="1" applyBorder="1" applyAlignment="1">
      <alignment horizontal="left" vertical="center" wrapText="1"/>
    </xf>
    <xf numFmtId="0" fontId="32" fillId="0" borderId="31" xfId="43" applyFont="1" applyBorder="1" applyAlignment="1">
      <alignment horizontal="left" vertical="center" wrapText="1"/>
    </xf>
    <xf numFmtId="49" fontId="32" fillId="0" borderId="20" xfId="43" applyNumberFormat="1" applyFont="1" applyBorder="1" applyAlignment="1">
      <alignment horizontal="center" vertical="center"/>
    </xf>
    <xf numFmtId="49" fontId="32" fillId="0" borderId="30" xfId="43" applyNumberFormat="1" applyFont="1" applyBorder="1" applyAlignment="1">
      <alignment horizontal="center" vertical="center"/>
    </xf>
    <xf numFmtId="49" fontId="32" fillId="0" borderId="31" xfId="43" applyNumberFormat="1" applyFont="1" applyBorder="1" applyAlignment="1">
      <alignment horizontal="center" vertical="center"/>
    </xf>
    <xf numFmtId="0" fontId="30" fillId="0" borderId="16" xfId="43" applyFont="1" applyBorder="1" applyAlignment="1">
      <alignment horizontal="center" vertical="center"/>
    </xf>
    <xf numFmtId="0" fontId="30" fillId="0" borderId="17" xfId="43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00000000-0005-0000-0000-00002B000000}"/>
    <cellStyle name="標準 3 2" xfId="44" xr:uid="{00000000-0005-0000-0000-00002C000000}"/>
    <cellStyle name="標準 4" xfId="45" xr:uid="{00000000-0005-0000-0000-00002D000000}"/>
    <cellStyle name="良い" xfId="42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FFFAFFEB"/>
      <color rgb="FFFFFFCC"/>
      <color rgb="FFF5F5F5"/>
      <color rgb="FFFFEB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</xdr:row>
      <xdr:rowOff>19049</xdr:rowOff>
    </xdr:from>
    <xdr:to>
      <xdr:col>46</xdr:col>
      <xdr:colOff>133350</xdr:colOff>
      <xdr:row>3</xdr:row>
      <xdr:rowOff>152399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096125" y="209549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0</xdr:col>
      <xdr:colOff>76199</xdr:colOff>
      <xdr:row>57</xdr:row>
      <xdr:rowOff>19050</xdr:rowOff>
    </xdr:from>
    <xdr:to>
      <xdr:col>31</xdr:col>
      <xdr:colOff>85725</xdr:colOff>
      <xdr:row>57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199" y="12201525"/>
          <a:ext cx="6210301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審査基準日以降は、経営事項審査結果通知書に記載の基準日、完成工事高、総合評定値を記入してください。</a:t>
          </a:r>
        </a:p>
      </xdr:txBody>
    </xdr:sp>
    <xdr:clientData fPrintsWithSheet="0"/>
  </xdr:twoCellAnchor>
  <xdr:oneCellAnchor>
    <xdr:from>
      <xdr:col>62</xdr:col>
      <xdr:colOff>171448</xdr:colOff>
      <xdr:row>41</xdr:row>
      <xdr:rowOff>325061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42884B31-B4F0-44B9-A06B-77421BDC9DED}"/>
            </a:ext>
          </a:extLst>
        </xdr:cNvPr>
        <xdr:cNvSpPr/>
      </xdr:nvSpPr>
      <xdr:spPr bwMode="auto">
        <a:xfrm>
          <a:off x="11449048" y="5840036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申請日における本社人数を記入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171449</xdr:colOff>
      <xdr:row>9</xdr:row>
      <xdr:rowOff>105986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9DC6D252-9B8D-4E6C-A969-117AD228BEC5}"/>
            </a:ext>
          </a:extLst>
        </xdr:cNvPr>
        <xdr:cNvSpPr/>
      </xdr:nvSpPr>
      <xdr:spPr bwMode="auto">
        <a:xfrm>
          <a:off x="11249024" y="1429961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95250</xdr:colOff>
      <xdr:row>14</xdr:row>
      <xdr:rowOff>361950</xdr:rowOff>
    </xdr:from>
    <xdr:ext cx="1419225" cy="523875"/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C4ABED15-A888-42A4-A97C-1FE70E280C36}"/>
            </a:ext>
          </a:extLst>
        </xdr:cNvPr>
        <xdr:cNvSpPr/>
      </xdr:nvSpPr>
      <xdr:spPr bwMode="auto">
        <a:xfrm>
          <a:off x="11972925" y="2828925"/>
          <a:ext cx="1419225" cy="523875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+mn-ea"/>
              <a:ea typeface="+mn-ea"/>
            </a:rPr>
            <a:t>↑本社登録の場合、「本社」等との記載は不要</a:t>
          </a:r>
        </a:p>
      </xdr:txBody>
    </xdr:sp>
    <xdr:clientData/>
  </xdr:oneCellAnchor>
  <xdr:oneCellAnchor>
    <xdr:from>
      <xdr:col>60</xdr:col>
      <xdr:colOff>142875</xdr:colOff>
      <xdr:row>1</xdr:row>
      <xdr:rowOff>9525</xdr:rowOff>
    </xdr:from>
    <xdr:ext cx="2466975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3D51F26C-E840-4F9A-AD7B-DA54C4AD8A86}"/>
            </a:ext>
          </a:extLst>
        </xdr:cNvPr>
        <xdr:cNvSpPr/>
      </xdr:nvSpPr>
      <xdr:spPr bwMode="auto">
        <a:xfrm>
          <a:off x="11020425" y="200025"/>
          <a:ext cx="2466975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経審通知書に記載のある審査基準日を記入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28574</xdr:colOff>
      <xdr:row>117</xdr:row>
      <xdr:rowOff>35376</xdr:rowOff>
    </xdr:from>
    <xdr:ext cx="2305051" cy="326878"/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5783A7E4-E41F-43EB-9B88-0A594291A439}"/>
            </a:ext>
          </a:extLst>
        </xdr:cNvPr>
        <xdr:cNvSpPr/>
      </xdr:nvSpPr>
      <xdr:spPr bwMode="auto">
        <a:xfrm>
          <a:off x="11106149" y="17551851"/>
          <a:ext cx="2305051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指名を希望しない場合のみ、記入ください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0</xdr:row>
      <xdr:rowOff>114300</xdr:rowOff>
    </xdr:from>
    <xdr:to>
      <xdr:col>11</xdr:col>
      <xdr:colOff>514350</xdr:colOff>
      <xdr:row>13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458200" y="114300"/>
          <a:ext cx="4581525" cy="21050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#DISABLE#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取込対象外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533400</xdr:colOff>
      <xdr:row>16</xdr:row>
      <xdr:rowOff>104774</xdr:rowOff>
    </xdr:from>
    <xdr:to>
      <xdr:col>12</xdr:col>
      <xdr:colOff>276225</xdr:colOff>
      <xdr:row>35</xdr:row>
      <xdr:rowOff>28574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8486775" y="2571749"/>
          <a:ext cx="5457825" cy="3000375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2017/08/28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を修正</a:t>
          </a:r>
          <a:endParaRPr kumimoji="1" lang="en-US" altLang="ja-JP" sz="14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SU_KIND_ID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は文字列のため、「業者カード」シートの該当セル（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AH89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93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）に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TEXT()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"#DISABLE#"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1114425</xdr:colOff>
      <xdr:row>125</xdr:row>
      <xdr:rowOff>38100</xdr:rowOff>
    </xdr:from>
    <xdr:to>
      <xdr:col>10</xdr:col>
      <xdr:colOff>1123950</xdr:colOff>
      <xdr:row>128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7924800" y="21126450"/>
          <a:ext cx="4581525" cy="4476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26</xdr:col>
      <xdr:colOff>9525</xdr:colOff>
      <xdr:row>39</xdr:row>
      <xdr:rowOff>9525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AA0F48AB-3F1A-45B2-8E97-D54BB98C8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8175" y="6191250"/>
          <a:ext cx="6953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635001</xdr:colOff>
      <xdr:row>38</xdr:row>
      <xdr:rowOff>84666</xdr:rowOff>
    </xdr:from>
    <xdr:to>
      <xdr:col>4</xdr:col>
      <xdr:colOff>857251</xdr:colOff>
      <xdr:row>51</xdr:row>
      <xdr:rowOff>105834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35001" y="6159499"/>
          <a:ext cx="4095750" cy="2084918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0"/>
  <sheetViews>
    <sheetView showGridLines="0" tabSelected="1" topLeftCell="G69" zoomScaleNormal="100" workbookViewId="0">
      <selection activeCell="F7" sqref="F7:N7"/>
    </sheetView>
  </sheetViews>
  <sheetFormatPr defaultColWidth="9" defaultRowHeight="11.25" x14ac:dyDescent="0.15"/>
  <cols>
    <col min="1" max="33" width="2.625" style="1" customWidth="1"/>
    <col min="34" max="39" width="9" style="1" hidden="1" customWidth="1"/>
    <col min="40" max="40" width="4.625" style="1" customWidth="1"/>
    <col min="41" max="41" width="1.625" style="1" customWidth="1"/>
    <col min="42" max="74" width="2.625" style="1" customWidth="1"/>
    <col min="75" max="75" width="1.625" style="1" customWidth="1"/>
    <col min="76" max="16384" width="9" style="1"/>
  </cols>
  <sheetData>
    <row r="1" spans="1:75" ht="15" customHeight="1" thickBot="1" x14ac:dyDescent="0.2">
      <c r="A1" s="1" t="s">
        <v>555</v>
      </c>
      <c r="E1" s="1" t="str">
        <f>"["&amp;TEXT(AI3,"ggge年m月d日")&amp;"改訂]"</f>
        <v>[令和4年12月26日改訂]</v>
      </c>
      <c r="X1" s="72" t="s">
        <v>553</v>
      </c>
      <c r="Y1" s="73"/>
      <c r="Z1" s="74"/>
      <c r="AA1" s="74"/>
      <c r="AB1" s="314"/>
      <c r="AC1" s="315"/>
      <c r="AD1" s="315"/>
      <c r="AE1" s="315"/>
      <c r="AF1" s="315"/>
      <c r="AG1" s="316"/>
      <c r="AH1" s="44" t="s">
        <v>509</v>
      </c>
      <c r="AI1" s="44"/>
      <c r="AJ1" s="44"/>
      <c r="AK1" s="44"/>
      <c r="AL1" s="44"/>
      <c r="AM1" s="44"/>
      <c r="AO1" s="86"/>
      <c r="AP1" s="96" t="s">
        <v>555</v>
      </c>
      <c r="AQ1" s="96"/>
      <c r="AR1" s="96"/>
      <c r="AS1" s="96"/>
      <c r="AT1" s="96" t="str">
        <f>"["&amp;TEXT(AI3,"ggge年m月d日改訂")&amp;"]"</f>
        <v>[令和4年12月26日改訂]</v>
      </c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72" t="s">
        <v>553</v>
      </c>
      <c r="BN1" s="73"/>
      <c r="BO1" s="74"/>
      <c r="BP1" s="74"/>
      <c r="BQ1" s="370">
        <f>AI3+1</f>
        <v>44922</v>
      </c>
      <c r="BR1" s="371"/>
      <c r="BS1" s="371"/>
      <c r="BT1" s="371"/>
      <c r="BU1" s="371"/>
      <c r="BV1" s="372"/>
      <c r="BW1" s="87"/>
    </row>
    <row r="2" spans="1:75" ht="15" customHeight="1" x14ac:dyDescent="0.15">
      <c r="X2" s="3"/>
      <c r="Y2" s="3"/>
      <c r="Z2" s="3"/>
      <c r="AA2" s="3"/>
      <c r="AB2" s="101"/>
      <c r="AC2" s="101"/>
      <c r="AD2" s="101"/>
      <c r="AE2" s="101"/>
      <c r="AF2" s="101"/>
      <c r="AG2" s="101"/>
      <c r="AH2" s="44" t="s">
        <v>83</v>
      </c>
      <c r="AI2" s="44">
        <v>0</v>
      </c>
      <c r="AJ2" s="44">
        <v>2022</v>
      </c>
      <c r="AK2" s="44"/>
      <c r="AL2" s="44"/>
      <c r="AM2" s="44"/>
      <c r="AO2" s="120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93"/>
      <c r="BN2" s="93"/>
      <c r="BO2" s="93"/>
      <c r="BP2" s="93"/>
      <c r="BQ2" s="102"/>
      <c r="BR2" s="102"/>
      <c r="BS2" s="102"/>
      <c r="BT2" s="102"/>
      <c r="BU2" s="102"/>
      <c r="BV2" s="102"/>
      <c r="BW2" s="121"/>
    </row>
    <row r="3" spans="1:75" ht="14.25" x14ac:dyDescent="0.15">
      <c r="A3" s="68" t="s">
        <v>596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44" t="s">
        <v>600</v>
      </c>
      <c r="AI3" s="132">
        <v>44921</v>
      </c>
      <c r="AO3" s="120"/>
      <c r="AP3" s="97" t="s">
        <v>596</v>
      </c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121"/>
    </row>
    <row r="4" spans="1:75" ht="15" customHeight="1" x14ac:dyDescent="0.15">
      <c r="AH4" s="44" t="s">
        <v>84</v>
      </c>
      <c r="AI4" s="44" t="str">
        <f>TEXT(AI3,"yyyyMMDD")</f>
        <v>20221226</v>
      </c>
      <c r="AJ4" s="44">
        <v>1</v>
      </c>
      <c r="AK4" s="44" t="str">
        <f>AI4&amp;TEXT(AJ4,"00")</f>
        <v>2022122601</v>
      </c>
      <c r="AO4" s="120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21"/>
    </row>
    <row r="5" spans="1:75" ht="15" customHeight="1" x14ac:dyDescent="0.15">
      <c r="A5" s="75" t="s">
        <v>606</v>
      </c>
      <c r="R5" s="143"/>
      <c r="AH5" s="44" t="s">
        <v>85</v>
      </c>
      <c r="AI5" s="44">
        <v>18201</v>
      </c>
      <c r="AJ5" s="44"/>
      <c r="AO5" s="120"/>
      <c r="AP5" s="99" t="s">
        <v>606</v>
      </c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21"/>
    </row>
    <row r="6" spans="1:75" ht="15" hidden="1" customHeight="1" x14ac:dyDescent="0.15">
      <c r="A6" s="191" t="s">
        <v>494</v>
      </c>
      <c r="B6" s="192"/>
      <c r="C6" s="192"/>
      <c r="D6" s="192"/>
      <c r="E6" s="193"/>
      <c r="F6" s="194"/>
      <c r="G6" s="195"/>
      <c r="H6" s="195"/>
      <c r="I6" s="195"/>
      <c r="J6" s="195"/>
      <c r="K6" s="195"/>
      <c r="L6" s="195"/>
      <c r="M6" s="195"/>
      <c r="N6" s="196"/>
      <c r="AO6" s="120"/>
      <c r="AP6" s="191" t="s">
        <v>494</v>
      </c>
      <c r="AQ6" s="192"/>
      <c r="AR6" s="192"/>
      <c r="AS6" s="192"/>
      <c r="AT6" s="193"/>
      <c r="AU6" s="373" t="s">
        <v>495</v>
      </c>
      <c r="AV6" s="374"/>
      <c r="AW6" s="374"/>
      <c r="AX6" s="374"/>
      <c r="AY6" s="374"/>
      <c r="AZ6" s="374"/>
      <c r="BA6" s="374"/>
      <c r="BB6" s="374"/>
      <c r="BC6" s="375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21"/>
    </row>
    <row r="7" spans="1:75" ht="15" customHeight="1" x14ac:dyDescent="0.15">
      <c r="A7" s="217" t="s">
        <v>554</v>
      </c>
      <c r="B7" s="218"/>
      <c r="C7" s="218"/>
      <c r="D7" s="218"/>
      <c r="E7" s="219"/>
      <c r="F7" s="227"/>
      <c r="G7" s="228"/>
      <c r="H7" s="228"/>
      <c r="I7" s="228"/>
      <c r="J7" s="228"/>
      <c r="K7" s="228"/>
      <c r="L7" s="228"/>
      <c r="M7" s="228"/>
      <c r="N7" s="229"/>
      <c r="R7" s="143" t="str">
        <f>IF($AH$64=1,"※完成工事高が5,000千円未満の工種があります。",IF($AH$65=1,"※完成工事高が100,000千円未満の工種があります。",""))</f>
        <v/>
      </c>
      <c r="AO7" s="120"/>
      <c r="AP7" s="217" t="s">
        <v>554</v>
      </c>
      <c r="AQ7" s="218"/>
      <c r="AR7" s="218"/>
      <c r="AS7" s="218"/>
      <c r="AT7" s="219"/>
      <c r="AU7" s="376" t="s">
        <v>556</v>
      </c>
      <c r="AV7" s="377"/>
      <c r="AW7" s="377"/>
      <c r="AX7" s="377"/>
      <c r="AY7" s="377"/>
      <c r="AZ7" s="377"/>
      <c r="BA7" s="377"/>
      <c r="BB7" s="377"/>
      <c r="BC7" s="378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21"/>
    </row>
    <row r="8" spans="1:75" ht="15" customHeight="1" thickBot="1" x14ac:dyDescent="0.2">
      <c r="A8" s="217" t="s">
        <v>503</v>
      </c>
      <c r="B8" s="218"/>
      <c r="C8" s="218"/>
      <c r="D8" s="218"/>
      <c r="E8" s="219"/>
      <c r="F8" s="220"/>
      <c r="G8" s="221"/>
      <c r="H8" s="221"/>
      <c r="I8" s="221"/>
      <c r="J8" s="221"/>
      <c r="K8" s="221"/>
      <c r="L8" s="221"/>
      <c r="M8" s="221"/>
      <c r="N8" s="222"/>
      <c r="R8" s="143" t="str">
        <f>IF($AI$65=1,"※工種が６種以上指定されています。","")</f>
        <v/>
      </c>
      <c r="AH8" s="44" t="str">
        <f>RIGHT("00000"&amp;F8,5)</f>
        <v>00000</v>
      </c>
      <c r="AK8" s="28"/>
      <c r="AO8" s="120"/>
      <c r="AP8" s="217" t="s">
        <v>503</v>
      </c>
      <c r="AQ8" s="218"/>
      <c r="AR8" s="218"/>
      <c r="AS8" s="218"/>
      <c r="AT8" s="219"/>
      <c r="AU8" s="376" t="s">
        <v>556</v>
      </c>
      <c r="AV8" s="377"/>
      <c r="AW8" s="377"/>
      <c r="AX8" s="377"/>
      <c r="AY8" s="377"/>
      <c r="AZ8" s="377"/>
      <c r="BA8" s="377"/>
      <c r="BB8" s="377"/>
      <c r="BC8" s="378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21"/>
    </row>
    <row r="9" spans="1:75" ht="30" hidden="1" customHeight="1" thickBot="1" x14ac:dyDescent="0.2">
      <c r="A9" s="223" t="s">
        <v>506</v>
      </c>
      <c r="B9" s="189"/>
      <c r="C9" s="189"/>
      <c r="D9" s="189"/>
      <c r="E9" s="190"/>
      <c r="F9" s="224"/>
      <c r="G9" s="225"/>
      <c r="H9" s="225"/>
      <c r="I9" s="225"/>
      <c r="J9" s="225"/>
      <c r="K9" s="225"/>
      <c r="L9" s="225"/>
      <c r="M9" s="225"/>
      <c r="N9" s="226"/>
      <c r="AO9" s="120"/>
      <c r="AP9" s="223" t="s">
        <v>506</v>
      </c>
      <c r="AQ9" s="189"/>
      <c r="AR9" s="189"/>
      <c r="AS9" s="189"/>
      <c r="AT9" s="190"/>
      <c r="AU9" s="379" t="s">
        <v>552</v>
      </c>
      <c r="AV9" s="380"/>
      <c r="AW9" s="380"/>
      <c r="AX9" s="380"/>
      <c r="AY9" s="380"/>
      <c r="AZ9" s="380"/>
      <c r="BA9" s="380"/>
      <c r="BB9" s="380"/>
      <c r="BC9" s="381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21"/>
    </row>
    <row r="10" spans="1:75" ht="30" customHeight="1" thickBot="1" x14ac:dyDescent="0.2">
      <c r="A10" s="233" t="s">
        <v>510</v>
      </c>
      <c r="B10" s="234"/>
      <c r="C10" s="234"/>
      <c r="D10" s="234"/>
      <c r="E10" s="235"/>
      <c r="F10" s="323"/>
      <c r="G10" s="324"/>
      <c r="H10" s="324"/>
      <c r="I10" s="324"/>
      <c r="J10" s="324"/>
      <c r="K10" s="324"/>
      <c r="L10" s="324"/>
      <c r="M10" s="324"/>
      <c r="N10" s="325"/>
      <c r="O10" s="239" t="s">
        <v>551</v>
      </c>
      <c r="P10" s="234"/>
      <c r="Q10" s="234"/>
      <c r="R10" s="234"/>
      <c r="S10" s="235"/>
      <c r="T10" s="323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6"/>
      <c r="AH10" s="44" t="str">
        <f>IF(F10="","",VLOOKUP(F10,G208:Q209,11,FALSE))</f>
        <v/>
      </c>
      <c r="AI10" s="44" t="str">
        <f>IF(T10="","",VLOOKUP(T10,G212:Q216,11,FALSE))</f>
        <v/>
      </c>
      <c r="AO10" s="120"/>
      <c r="AP10" s="233" t="s">
        <v>510</v>
      </c>
      <c r="AQ10" s="234"/>
      <c r="AR10" s="234"/>
      <c r="AS10" s="234"/>
      <c r="AT10" s="235"/>
      <c r="AU10" s="382" t="s">
        <v>21</v>
      </c>
      <c r="AV10" s="383"/>
      <c r="AW10" s="383"/>
      <c r="AX10" s="383"/>
      <c r="AY10" s="383"/>
      <c r="AZ10" s="383"/>
      <c r="BA10" s="383"/>
      <c r="BB10" s="383"/>
      <c r="BC10" s="383"/>
      <c r="BD10" s="384" t="s">
        <v>551</v>
      </c>
      <c r="BE10" s="234"/>
      <c r="BF10" s="234"/>
      <c r="BG10" s="234"/>
      <c r="BH10" s="235"/>
      <c r="BI10" s="382" t="s">
        <v>17</v>
      </c>
      <c r="BJ10" s="383"/>
      <c r="BK10" s="383"/>
      <c r="BL10" s="383"/>
      <c r="BM10" s="383"/>
      <c r="BN10" s="383"/>
      <c r="BO10" s="383"/>
      <c r="BP10" s="383"/>
      <c r="BQ10" s="383"/>
      <c r="BR10" s="383"/>
      <c r="BS10" s="383"/>
      <c r="BT10" s="383"/>
      <c r="BU10" s="383"/>
      <c r="BV10" s="385"/>
      <c r="BW10" s="121"/>
    </row>
    <row r="11" spans="1:75" ht="15" customHeight="1" x14ac:dyDescent="0.15">
      <c r="AK11" s="28"/>
      <c r="AO11" s="120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21"/>
    </row>
    <row r="12" spans="1:75" ht="15" customHeight="1" x14ac:dyDescent="0.15">
      <c r="AO12" s="120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21"/>
    </row>
    <row r="13" spans="1:75" ht="15" customHeight="1" thickBot="1" x14ac:dyDescent="0.2">
      <c r="A13" s="1" t="s">
        <v>557</v>
      </c>
      <c r="AO13" s="120"/>
      <c r="AP13" s="114" t="s">
        <v>557</v>
      </c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21"/>
    </row>
    <row r="14" spans="1:75" ht="15" customHeight="1" x14ac:dyDescent="0.15">
      <c r="A14" s="188" t="s">
        <v>5</v>
      </c>
      <c r="B14" s="189"/>
      <c r="C14" s="189"/>
      <c r="D14" s="189"/>
      <c r="E14" s="190"/>
      <c r="F14" s="65"/>
      <c r="G14" s="66"/>
      <c r="H14" s="66"/>
      <c r="I14" s="66"/>
      <c r="J14" s="66"/>
      <c r="K14" s="66"/>
      <c r="L14" s="66"/>
      <c r="M14" s="66"/>
      <c r="N14" s="66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328"/>
      <c r="AA14" s="252"/>
      <c r="AB14" s="252"/>
      <c r="AC14" s="252"/>
      <c r="AD14" s="252"/>
      <c r="AE14" s="252"/>
      <c r="AF14" s="252"/>
      <c r="AG14" s="253"/>
      <c r="AH14" s="44" t="str">
        <f>O14&amp;IF(Z14="","","　"&amp;Z14)</f>
        <v/>
      </c>
      <c r="AO14" s="120"/>
      <c r="AP14" s="188" t="s">
        <v>5</v>
      </c>
      <c r="AQ14" s="189"/>
      <c r="AR14" s="189"/>
      <c r="AS14" s="189"/>
      <c r="AT14" s="190"/>
      <c r="AU14" s="65"/>
      <c r="AV14" s="66"/>
      <c r="AW14" s="66"/>
      <c r="AX14" s="66"/>
      <c r="AY14" s="66"/>
      <c r="AZ14" s="66"/>
      <c r="BA14" s="66"/>
      <c r="BB14" s="66"/>
      <c r="BC14" s="66"/>
      <c r="BD14" s="352" t="s">
        <v>521</v>
      </c>
      <c r="BE14" s="352"/>
      <c r="BF14" s="352"/>
      <c r="BG14" s="352"/>
      <c r="BH14" s="352"/>
      <c r="BI14" s="352"/>
      <c r="BJ14" s="352"/>
      <c r="BK14" s="352"/>
      <c r="BL14" s="352"/>
      <c r="BM14" s="352"/>
      <c r="BN14" s="392"/>
      <c r="BO14" s="393" t="s">
        <v>528</v>
      </c>
      <c r="BP14" s="352"/>
      <c r="BQ14" s="352"/>
      <c r="BR14" s="352"/>
      <c r="BS14" s="352"/>
      <c r="BT14" s="352"/>
      <c r="BU14" s="352"/>
      <c r="BV14" s="353"/>
      <c r="BW14" s="121"/>
    </row>
    <row r="15" spans="1:75" ht="30" customHeight="1" x14ac:dyDescent="0.15">
      <c r="A15" s="230" t="s">
        <v>0</v>
      </c>
      <c r="B15" s="231"/>
      <c r="C15" s="231"/>
      <c r="D15" s="231"/>
      <c r="E15" s="232"/>
      <c r="F15" s="319" t="s">
        <v>515</v>
      </c>
      <c r="G15" s="320"/>
      <c r="H15" s="321"/>
      <c r="I15" s="236"/>
      <c r="J15" s="237"/>
      <c r="K15" s="237"/>
      <c r="L15" s="238"/>
      <c r="M15" s="317" t="s">
        <v>80</v>
      </c>
      <c r="N15" s="318"/>
      <c r="O15" s="244"/>
      <c r="P15" s="161"/>
      <c r="Q15" s="161"/>
      <c r="R15" s="161"/>
      <c r="S15" s="161"/>
      <c r="T15" s="161"/>
      <c r="U15" s="161"/>
      <c r="V15" s="161"/>
      <c r="W15" s="161"/>
      <c r="X15" s="161"/>
      <c r="Y15" s="327"/>
      <c r="Z15" s="160"/>
      <c r="AA15" s="161"/>
      <c r="AB15" s="161"/>
      <c r="AC15" s="161"/>
      <c r="AD15" s="161"/>
      <c r="AE15" s="161"/>
      <c r="AF15" s="161"/>
      <c r="AG15" s="162"/>
      <c r="AH15" s="44" t="str">
        <f>AJ15&amp;O15&amp;AK15&amp;IF(Z15="","","　"&amp;Z15)</f>
        <v/>
      </c>
      <c r="AI15" s="151" t="str">
        <f>IF(I15="","",VLOOKUP(I15,G219:Q227,11,FALSE))</f>
        <v/>
      </c>
      <c r="AJ15" s="151" t="str">
        <f>IF(I15="","",IF(LEFT(I15,1)="前",VLOOKUP(I15,G219:S227,13,FALSE),""))</f>
        <v/>
      </c>
      <c r="AK15" s="151" t="str">
        <f>IF(I15="","",IF(LEFT(I15,1)="後",VLOOKUP(I15,G219:S227,13,FALSE),""))</f>
        <v/>
      </c>
      <c r="AO15" s="120"/>
      <c r="AP15" s="230" t="s">
        <v>0</v>
      </c>
      <c r="AQ15" s="231"/>
      <c r="AR15" s="231"/>
      <c r="AS15" s="231"/>
      <c r="AT15" s="232"/>
      <c r="AU15" s="319" t="s">
        <v>515</v>
      </c>
      <c r="AV15" s="320"/>
      <c r="AW15" s="321"/>
      <c r="AX15" s="386" t="s">
        <v>73</v>
      </c>
      <c r="AY15" s="387"/>
      <c r="AZ15" s="387"/>
      <c r="BA15" s="388"/>
      <c r="BB15" s="317" t="s">
        <v>80</v>
      </c>
      <c r="BC15" s="318"/>
      <c r="BD15" s="163" t="s">
        <v>544</v>
      </c>
      <c r="BE15" s="164"/>
      <c r="BF15" s="164"/>
      <c r="BG15" s="164"/>
      <c r="BH15" s="164"/>
      <c r="BI15" s="164"/>
      <c r="BJ15" s="164"/>
      <c r="BK15" s="164"/>
      <c r="BL15" s="164"/>
      <c r="BM15" s="164"/>
      <c r="BN15" s="165"/>
      <c r="BO15" s="164" t="s">
        <v>619</v>
      </c>
      <c r="BP15" s="164"/>
      <c r="BQ15" s="164"/>
      <c r="BR15" s="164"/>
      <c r="BS15" s="164"/>
      <c r="BT15" s="164"/>
      <c r="BU15" s="164"/>
      <c r="BV15" s="166"/>
      <c r="BW15" s="121"/>
    </row>
    <row r="16" spans="1:75" ht="15" customHeight="1" x14ac:dyDescent="0.15">
      <c r="A16" s="198" t="s">
        <v>508</v>
      </c>
      <c r="B16" s="199"/>
      <c r="C16" s="199"/>
      <c r="D16" s="199"/>
      <c r="E16" s="200"/>
      <c r="F16" s="214" t="s">
        <v>500</v>
      </c>
      <c r="G16" s="215"/>
      <c r="H16" s="216"/>
      <c r="I16" s="64" t="s">
        <v>22</v>
      </c>
      <c r="J16" s="197"/>
      <c r="K16" s="197"/>
      <c r="L16" s="123" t="s">
        <v>496</v>
      </c>
      <c r="M16" s="197"/>
      <c r="N16" s="197"/>
      <c r="O16" s="19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69"/>
      <c r="AH16" s="44" t="str">
        <f>AI16&amp;AJ16</f>
        <v/>
      </c>
      <c r="AI16" s="151" t="str">
        <f>IF(J16="","",J16&amp;L16)</f>
        <v/>
      </c>
      <c r="AJ16" s="151" t="str">
        <f>IF(M16="","",M16)</f>
        <v/>
      </c>
      <c r="AO16" s="120"/>
      <c r="AP16" s="198" t="s">
        <v>508</v>
      </c>
      <c r="AQ16" s="199"/>
      <c r="AR16" s="199"/>
      <c r="AS16" s="199"/>
      <c r="AT16" s="200"/>
      <c r="AU16" s="357" t="s">
        <v>500</v>
      </c>
      <c r="AV16" s="358"/>
      <c r="AW16" s="359"/>
      <c r="AX16" s="64" t="s">
        <v>22</v>
      </c>
      <c r="AY16" s="360" t="s">
        <v>524</v>
      </c>
      <c r="AZ16" s="360"/>
      <c r="BA16" s="123" t="s">
        <v>496</v>
      </c>
      <c r="BB16" s="360" t="s">
        <v>525</v>
      </c>
      <c r="BC16" s="360"/>
      <c r="BD16" s="360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69"/>
      <c r="BW16" s="121"/>
    </row>
    <row r="17" spans="1:75" ht="15" customHeight="1" x14ac:dyDescent="0.15">
      <c r="A17" s="170"/>
      <c r="B17" s="171"/>
      <c r="C17" s="171"/>
      <c r="D17" s="171"/>
      <c r="E17" s="172"/>
      <c r="F17" s="204" t="s">
        <v>497</v>
      </c>
      <c r="G17" s="205"/>
      <c r="H17" s="206"/>
      <c r="I17" s="251"/>
      <c r="J17" s="210"/>
      <c r="K17" s="210"/>
      <c r="L17" s="210"/>
      <c r="M17" s="210"/>
      <c r="N17" s="210"/>
      <c r="O17" s="21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06"/>
      <c r="AH17" s="45" t="str">
        <f>I17&amp;I18&amp;I19&amp;I20&amp;I21</f>
        <v/>
      </c>
      <c r="AO17" s="120"/>
      <c r="AP17" s="170"/>
      <c r="AQ17" s="171"/>
      <c r="AR17" s="171"/>
      <c r="AS17" s="171"/>
      <c r="AT17" s="172"/>
      <c r="AU17" s="361" t="s">
        <v>497</v>
      </c>
      <c r="AV17" s="362"/>
      <c r="AW17" s="363"/>
      <c r="AX17" s="369" t="s">
        <v>522</v>
      </c>
      <c r="AY17" s="364"/>
      <c r="AZ17" s="364"/>
      <c r="BA17" s="364"/>
      <c r="BB17" s="364"/>
      <c r="BC17" s="364"/>
      <c r="BD17" s="364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7"/>
      <c r="BW17" s="121"/>
    </row>
    <row r="18" spans="1:75" ht="15" customHeight="1" x14ac:dyDescent="0.15">
      <c r="A18" s="170"/>
      <c r="B18" s="171"/>
      <c r="C18" s="171"/>
      <c r="D18" s="171"/>
      <c r="E18" s="172"/>
      <c r="F18" s="204" t="s">
        <v>605</v>
      </c>
      <c r="G18" s="205"/>
      <c r="H18" s="206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1"/>
      <c r="AO18" s="120"/>
      <c r="AP18" s="170"/>
      <c r="AQ18" s="171"/>
      <c r="AR18" s="171"/>
      <c r="AS18" s="171"/>
      <c r="AT18" s="172"/>
      <c r="AU18" s="361" t="s">
        <v>605</v>
      </c>
      <c r="AV18" s="362"/>
      <c r="AW18" s="363"/>
      <c r="AX18" s="364" t="s">
        <v>555</v>
      </c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5"/>
      <c r="BW18" s="121"/>
    </row>
    <row r="19" spans="1:75" ht="15" customHeight="1" x14ac:dyDescent="0.15">
      <c r="A19" s="170"/>
      <c r="B19" s="171"/>
      <c r="C19" s="171"/>
      <c r="D19" s="171"/>
      <c r="E19" s="172"/>
      <c r="F19" s="240" t="s">
        <v>558</v>
      </c>
      <c r="G19" s="241"/>
      <c r="H19" s="242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1"/>
      <c r="AO19" s="120"/>
      <c r="AP19" s="170"/>
      <c r="AQ19" s="171"/>
      <c r="AR19" s="171"/>
      <c r="AS19" s="171"/>
      <c r="AT19" s="172"/>
      <c r="AU19" s="389" t="s">
        <v>561</v>
      </c>
      <c r="AV19" s="390"/>
      <c r="AW19" s="391"/>
      <c r="AX19" s="130" t="s">
        <v>595</v>
      </c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1"/>
      <c r="BW19" s="121"/>
    </row>
    <row r="20" spans="1:75" ht="15" customHeight="1" x14ac:dyDescent="0.15">
      <c r="A20" s="170"/>
      <c r="B20" s="171"/>
      <c r="C20" s="171"/>
      <c r="D20" s="171"/>
      <c r="E20" s="172"/>
      <c r="F20" s="204" t="s">
        <v>559</v>
      </c>
      <c r="G20" s="205"/>
      <c r="H20" s="206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1"/>
      <c r="AO20" s="120"/>
      <c r="AP20" s="170"/>
      <c r="AQ20" s="171"/>
      <c r="AR20" s="171"/>
      <c r="AS20" s="171"/>
      <c r="AT20" s="172"/>
      <c r="AU20" s="127" t="s">
        <v>559</v>
      </c>
      <c r="AV20" s="128"/>
      <c r="AW20" s="129"/>
      <c r="AX20" s="130" t="s">
        <v>563</v>
      </c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1"/>
      <c r="BW20" s="121"/>
    </row>
    <row r="21" spans="1:75" ht="15" customHeight="1" x14ac:dyDescent="0.15">
      <c r="A21" s="201"/>
      <c r="B21" s="202"/>
      <c r="C21" s="202"/>
      <c r="D21" s="202"/>
      <c r="E21" s="203"/>
      <c r="F21" s="207" t="s">
        <v>560</v>
      </c>
      <c r="G21" s="208"/>
      <c r="H21" s="209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3"/>
      <c r="AO21" s="120"/>
      <c r="AP21" s="201"/>
      <c r="AQ21" s="202"/>
      <c r="AR21" s="202"/>
      <c r="AS21" s="202"/>
      <c r="AT21" s="203"/>
      <c r="AU21" s="366" t="s">
        <v>562</v>
      </c>
      <c r="AV21" s="367"/>
      <c r="AW21" s="368"/>
      <c r="AX21" s="164" t="s">
        <v>564</v>
      </c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6"/>
      <c r="BW21" s="121"/>
    </row>
    <row r="22" spans="1:75" ht="15" customHeight="1" x14ac:dyDescent="0.15">
      <c r="A22" s="170" t="s">
        <v>5</v>
      </c>
      <c r="B22" s="171"/>
      <c r="C22" s="171"/>
      <c r="D22" s="171"/>
      <c r="E22" s="172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7"/>
      <c r="AO22" s="120"/>
      <c r="AP22" s="170" t="s">
        <v>5</v>
      </c>
      <c r="AQ22" s="171"/>
      <c r="AR22" s="171"/>
      <c r="AS22" s="171"/>
      <c r="AT22" s="172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173" t="s">
        <v>523</v>
      </c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4"/>
      <c r="BW22" s="121"/>
    </row>
    <row r="23" spans="1:75" ht="30" customHeight="1" x14ac:dyDescent="0.15">
      <c r="A23" s="175" t="s">
        <v>511</v>
      </c>
      <c r="B23" s="171"/>
      <c r="C23" s="171"/>
      <c r="D23" s="171"/>
      <c r="E23" s="171"/>
      <c r="F23" s="176" t="s">
        <v>6</v>
      </c>
      <c r="G23" s="177"/>
      <c r="H23" s="244"/>
      <c r="I23" s="212"/>
      <c r="J23" s="212"/>
      <c r="K23" s="212"/>
      <c r="L23" s="212"/>
      <c r="M23" s="212"/>
      <c r="N23" s="245"/>
      <c r="O23" s="176" t="s">
        <v>7</v>
      </c>
      <c r="P23" s="177"/>
      <c r="Q23" s="244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3"/>
      <c r="AO23" s="120"/>
      <c r="AP23" s="175" t="s">
        <v>511</v>
      </c>
      <c r="AQ23" s="171"/>
      <c r="AR23" s="171"/>
      <c r="AS23" s="171"/>
      <c r="AT23" s="171"/>
      <c r="AU23" s="176" t="s">
        <v>6</v>
      </c>
      <c r="AV23" s="177"/>
      <c r="AW23" s="163" t="s">
        <v>623</v>
      </c>
      <c r="AX23" s="164"/>
      <c r="AY23" s="164"/>
      <c r="AZ23" s="164"/>
      <c r="BA23" s="164"/>
      <c r="BB23" s="164"/>
      <c r="BC23" s="178"/>
      <c r="BD23" s="176" t="s">
        <v>7</v>
      </c>
      <c r="BE23" s="177"/>
      <c r="BF23" s="163" t="s">
        <v>545</v>
      </c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6"/>
      <c r="BW23" s="121"/>
    </row>
    <row r="24" spans="1:75" ht="15" customHeight="1" x14ac:dyDescent="0.15">
      <c r="A24" s="179" t="s">
        <v>512</v>
      </c>
      <c r="B24" s="180"/>
      <c r="C24" s="180"/>
      <c r="D24" s="180"/>
      <c r="E24" s="181"/>
      <c r="F24" s="291"/>
      <c r="G24" s="292"/>
      <c r="H24" s="292"/>
      <c r="I24" s="292"/>
      <c r="J24" s="292"/>
      <c r="K24" s="292"/>
      <c r="L24" s="292"/>
      <c r="M24" s="292"/>
      <c r="N24" s="322"/>
      <c r="O24" s="48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O24" s="120"/>
      <c r="AP24" s="179" t="s">
        <v>512</v>
      </c>
      <c r="AQ24" s="180"/>
      <c r="AR24" s="180"/>
      <c r="AS24" s="180"/>
      <c r="AT24" s="181"/>
      <c r="AU24" s="182" t="s">
        <v>526</v>
      </c>
      <c r="AV24" s="183"/>
      <c r="AW24" s="183"/>
      <c r="AX24" s="183"/>
      <c r="AY24" s="183"/>
      <c r="AZ24" s="183"/>
      <c r="BA24" s="183"/>
      <c r="BB24" s="183"/>
      <c r="BC24" s="184"/>
      <c r="BD24" s="48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5"/>
      <c r="BW24" s="121"/>
    </row>
    <row r="25" spans="1:75" ht="15" customHeight="1" x14ac:dyDescent="0.15">
      <c r="A25" s="179" t="s">
        <v>514</v>
      </c>
      <c r="B25" s="180"/>
      <c r="C25" s="180"/>
      <c r="D25" s="180"/>
      <c r="E25" s="181"/>
      <c r="F25" s="291"/>
      <c r="G25" s="292"/>
      <c r="H25" s="292"/>
      <c r="I25" s="292"/>
      <c r="J25" s="292"/>
      <c r="K25" s="292"/>
      <c r="L25" s="292"/>
      <c r="M25" s="292"/>
      <c r="N25" s="292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3"/>
      <c r="AG25" s="138"/>
      <c r="AO25" s="120"/>
      <c r="AP25" s="179" t="s">
        <v>514</v>
      </c>
      <c r="AQ25" s="180"/>
      <c r="AR25" s="180"/>
      <c r="AS25" s="180"/>
      <c r="AT25" s="181"/>
      <c r="AU25" s="182" t="s">
        <v>534</v>
      </c>
      <c r="AV25" s="183"/>
      <c r="AW25" s="183"/>
      <c r="AX25" s="183"/>
      <c r="AY25" s="183"/>
      <c r="AZ25" s="183"/>
      <c r="BA25" s="183"/>
      <c r="BB25" s="183"/>
      <c r="BC25" s="183"/>
      <c r="BD25" s="136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3"/>
      <c r="BV25" s="138"/>
      <c r="BW25" s="121"/>
    </row>
    <row r="26" spans="1:75" ht="15" customHeight="1" thickBot="1" x14ac:dyDescent="0.2">
      <c r="A26" s="185" t="s">
        <v>513</v>
      </c>
      <c r="B26" s="186"/>
      <c r="C26" s="186"/>
      <c r="D26" s="186"/>
      <c r="E26" s="187"/>
      <c r="F26" s="248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50"/>
      <c r="AO26" s="120"/>
      <c r="AP26" s="185" t="s">
        <v>513</v>
      </c>
      <c r="AQ26" s="186"/>
      <c r="AR26" s="186"/>
      <c r="AS26" s="186"/>
      <c r="AT26" s="187"/>
      <c r="AU26" s="354" t="s">
        <v>597</v>
      </c>
      <c r="AV26" s="355"/>
      <c r="AW26" s="355"/>
      <c r="AX26" s="355"/>
      <c r="AY26" s="355"/>
      <c r="AZ26" s="355"/>
      <c r="BA26" s="355"/>
      <c r="BB26" s="355"/>
      <c r="BC26" s="355"/>
      <c r="BD26" s="355"/>
      <c r="BE26" s="355"/>
      <c r="BF26" s="355"/>
      <c r="BG26" s="355"/>
      <c r="BH26" s="355"/>
      <c r="BI26" s="355"/>
      <c r="BJ26" s="355"/>
      <c r="BK26" s="355"/>
      <c r="BL26" s="355"/>
      <c r="BM26" s="355"/>
      <c r="BN26" s="355"/>
      <c r="BO26" s="355"/>
      <c r="BP26" s="355"/>
      <c r="BQ26" s="355"/>
      <c r="BR26" s="355"/>
      <c r="BS26" s="355"/>
      <c r="BT26" s="355"/>
      <c r="BU26" s="355"/>
      <c r="BV26" s="356"/>
      <c r="BW26" s="121"/>
    </row>
    <row r="27" spans="1:75" ht="15" customHeight="1" x14ac:dyDescent="0.15">
      <c r="A27" s="8"/>
      <c r="B27" s="4"/>
      <c r="C27" s="4"/>
      <c r="D27" s="4"/>
      <c r="E27" s="4"/>
      <c r="F27" s="4"/>
      <c r="AO27" s="120"/>
      <c r="AP27" s="95"/>
      <c r="AQ27" s="92"/>
      <c r="AR27" s="92"/>
      <c r="AS27" s="92"/>
      <c r="AT27" s="92"/>
      <c r="AU27" s="92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21"/>
    </row>
    <row r="28" spans="1:75" ht="15" customHeight="1" thickBot="1" x14ac:dyDescent="0.2">
      <c r="AO28" s="120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21"/>
    </row>
    <row r="29" spans="1:75" ht="15" hidden="1" customHeight="1" thickBot="1" x14ac:dyDescent="0.2">
      <c r="A29" s="1" t="s">
        <v>69</v>
      </c>
      <c r="AO29" s="120"/>
      <c r="AP29" s="114" t="s">
        <v>69</v>
      </c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21"/>
    </row>
    <row r="30" spans="1:75" ht="15" hidden="1" customHeight="1" x14ac:dyDescent="0.15">
      <c r="A30" s="188" t="s">
        <v>5</v>
      </c>
      <c r="B30" s="189"/>
      <c r="C30" s="189"/>
      <c r="D30" s="189"/>
      <c r="E30" s="190"/>
      <c r="F30" s="254" t="str">
        <f>IF(AH14="","",AH14)</f>
        <v/>
      </c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3"/>
      <c r="AH30" s="44" t="str">
        <f>F30&amp;DBCS(Q30)</f>
        <v/>
      </c>
      <c r="AO30" s="120"/>
      <c r="AP30" s="188" t="s">
        <v>5</v>
      </c>
      <c r="AQ30" s="189"/>
      <c r="AR30" s="189"/>
      <c r="AS30" s="189"/>
      <c r="AT30" s="190"/>
      <c r="AU30" s="254" t="s">
        <v>521</v>
      </c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352" t="s">
        <v>528</v>
      </c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352"/>
      <c r="BS30" s="352"/>
      <c r="BT30" s="352"/>
      <c r="BU30" s="352"/>
      <c r="BV30" s="353"/>
      <c r="BW30" s="121"/>
    </row>
    <row r="31" spans="1:75" ht="30" hidden="1" customHeight="1" x14ac:dyDescent="0.15">
      <c r="A31" s="230" t="s">
        <v>8</v>
      </c>
      <c r="B31" s="231"/>
      <c r="C31" s="231"/>
      <c r="D31" s="231"/>
      <c r="E31" s="232"/>
      <c r="F31" s="176" t="str">
        <f>AH15</f>
        <v/>
      </c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3"/>
      <c r="AH31" s="44" t="str">
        <f>F31&amp;Q31</f>
        <v/>
      </c>
      <c r="AO31" s="120"/>
      <c r="AP31" s="230" t="s">
        <v>8</v>
      </c>
      <c r="AQ31" s="231"/>
      <c r="AR31" s="231"/>
      <c r="AS31" s="231"/>
      <c r="AT31" s="232"/>
      <c r="AU31" s="176" t="s">
        <v>543</v>
      </c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164" t="s">
        <v>546</v>
      </c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6"/>
      <c r="BW31" s="121"/>
    </row>
    <row r="32" spans="1:75" ht="15" hidden="1" customHeight="1" x14ac:dyDescent="0.15">
      <c r="A32" s="198" t="s">
        <v>508</v>
      </c>
      <c r="B32" s="199"/>
      <c r="C32" s="199"/>
      <c r="D32" s="199"/>
      <c r="E32" s="200"/>
      <c r="F32" s="214" t="s">
        <v>500</v>
      </c>
      <c r="G32" s="215"/>
      <c r="H32" s="216"/>
      <c r="I32" s="64" t="s">
        <v>22</v>
      </c>
      <c r="J32" s="197"/>
      <c r="K32" s="197"/>
      <c r="L32" s="46" t="s">
        <v>496</v>
      </c>
      <c r="M32" s="197"/>
      <c r="N32" s="197"/>
      <c r="O32" s="19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69"/>
      <c r="AH32" s="44" t="str">
        <f>IF(TRIM(J32&amp;L32&amp;M32)="-","",J32&amp;L32&amp;M32)</f>
        <v/>
      </c>
      <c r="AO32" s="120"/>
      <c r="AP32" s="198" t="s">
        <v>508</v>
      </c>
      <c r="AQ32" s="199"/>
      <c r="AR32" s="199"/>
      <c r="AS32" s="199"/>
      <c r="AT32" s="200"/>
      <c r="AU32" s="357" t="s">
        <v>500</v>
      </c>
      <c r="AV32" s="358"/>
      <c r="AW32" s="359"/>
      <c r="AX32" s="64" t="s">
        <v>22</v>
      </c>
      <c r="AY32" s="360" t="s">
        <v>524</v>
      </c>
      <c r="AZ32" s="360"/>
      <c r="BA32" s="123" t="s">
        <v>496</v>
      </c>
      <c r="BB32" s="360" t="s">
        <v>525</v>
      </c>
      <c r="BC32" s="360"/>
      <c r="BD32" s="360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69"/>
      <c r="BW32" s="121"/>
    </row>
    <row r="33" spans="1:75" ht="15" hidden="1" customHeight="1" x14ac:dyDescent="0.15">
      <c r="A33" s="170"/>
      <c r="B33" s="171"/>
      <c r="C33" s="171"/>
      <c r="D33" s="171"/>
      <c r="E33" s="172"/>
      <c r="F33" s="204" t="s">
        <v>497</v>
      </c>
      <c r="G33" s="205"/>
      <c r="H33" s="206"/>
      <c r="I33" s="251"/>
      <c r="J33" s="210"/>
      <c r="K33" s="210"/>
      <c r="L33" s="210"/>
      <c r="M33" s="210"/>
      <c r="N33" s="210"/>
      <c r="O33" s="210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7"/>
      <c r="AH33" s="45" t="str">
        <f>I33&amp;I34&amp;I35</f>
        <v/>
      </c>
      <c r="AO33" s="120"/>
      <c r="AP33" s="170"/>
      <c r="AQ33" s="171"/>
      <c r="AR33" s="171"/>
      <c r="AS33" s="171"/>
      <c r="AT33" s="172"/>
      <c r="AU33" s="361" t="s">
        <v>497</v>
      </c>
      <c r="AV33" s="362"/>
      <c r="AW33" s="363"/>
      <c r="AX33" s="369" t="s">
        <v>522</v>
      </c>
      <c r="AY33" s="364"/>
      <c r="AZ33" s="364"/>
      <c r="BA33" s="364"/>
      <c r="BB33" s="364"/>
      <c r="BC33" s="364"/>
      <c r="BD33" s="364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7"/>
      <c r="BW33" s="121"/>
    </row>
    <row r="34" spans="1:75" ht="15" hidden="1" customHeight="1" x14ac:dyDescent="0.15">
      <c r="A34" s="170"/>
      <c r="B34" s="171"/>
      <c r="C34" s="171"/>
      <c r="D34" s="171"/>
      <c r="E34" s="172"/>
      <c r="F34" s="204" t="s">
        <v>498</v>
      </c>
      <c r="G34" s="205"/>
      <c r="H34" s="206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1"/>
      <c r="AO34" s="120"/>
      <c r="AP34" s="170"/>
      <c r="AQ34" s="171"/>
      <c r="AR34" s="171"/>
      <c r="AS34" s="171"/>
      <c r="AT34" s="172"/>
      <c r="AU34" s="361" t="s">
        <v>498</v>
      </c>
      <c r="AV34" s="362"/>
      <c r="AW34" s="363"/>
      <c r="AX34" s="364" t="s">
        <v>493</v>
      </c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364"/>
      <c r="BK34" s="364"/>
      <c r="BL34" s="364"/>
      <c r="BM34" s="364"/>
      <c r="BN34" s="364"/>
      <c r="BO34" s="364"/>
      <c r="BP34" s="364"/>
      <c r="BQ34" s="364"/>
      <c r="BR34" s="364"/>
      <c r="BS34" s="364"/>
      <c r="BT34" s="364"/>
      <c r="BU34" s="364"/>
      <c r="BV34" s="365"/>
      <c r="BW34" s="121"/>
    </row>
    <row r="35" spans="1:75" ht="15" hidden="1" customHeight="1" x14ac:dyDescent="0.15">
      <c r="A35" s="201"/>
      <c r="B35" s="202"/>
      <c r="C35" s="202"/>
      <c r="D35" s="202"/>
      <c r="E35" s="203"/>
      <c r="F35" s="207" t="s">
        <v>499</v>
      </c>
      <c r="G35" s="208"/>
      <c r="H35" s="209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3"/>
      <c r="AO35" s="120"/>
      <c r="AP35" s="201"/>
      <c r="AQ35" s="202"/>
      <c r="AR35" s="202"/>
      <c r="AS35" s="202"/>
      <c r="AT35" s="203"/>
      <c r="AU35" s="366" t="s">
        <v>499</v>
      </c>
      <c r="AV35" s="367"/>
      <c r="AW35" s="368"/>
      <c r="AX35" s="164" t="s">
        <v>529</v>
      </c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6"/>
      <c r="BW35" s="121"/>
    </row>
    <row r="36" spans="1:75" ht="15" hidden="1" customHeight="1" x14ac:dyDescent="0.15">
      <c r="A36" s="170" t="s">
        <v>5</v>
      </c>
      <c r="B36" s="171"/>
      <c r="C36" s="171"/>
      <c r="D36" s="171"/>
      <c r="E36" s="17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7"/>
      <c r="AO36" s="120"/>
      <c r="AP36" s="170" t="s">
        <v>5</v>
      </c>
      <c r="AQ36" s="171"/>
      <c r="AR36" s="171"/>
      <c r="AS36" s="171"/>
      <c r="AT36" s="172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173" t="s">
        <v>530</v>
      </c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4"/>
      <c r="BW36" s="121"/>
    </row>
    <row r="37" spans="1:75" ht="30" hidden="1" customHeight="1" x14ac:dyDescent="0.15">
      <c r="A37" s="175" t="s">
        <v>511</v>
      </c>
      <c r="B37" s="171"/>
      <c r="C37" s="171"/>
      <c r="D37" s="171"/>
      <c r="E37" s="171"/>
      <c r="F37" s="176" t="s">
        <v>6</v>
      </c>
      <c r="G37" s="177"/>
      <c r="H37" s="244"/>
      <c r="I37" s="212"/>
      <c r="J37" s="212"/>
      <c r="K37" s="212"/>
      <c r="L37" s="212"/>
      <c r="M37" s="212"/>
      <c r="N37" s="245"/>
      <c r="O37" s="176" t="s">
        <v>7</v>
      </c>
      <c r="P37" s="177"/>
      <c r="Q37" s="244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3"/>
      <c r="AO37" s="120"/>
      <c r="AP37" s="175" t="s">
        <v>511</v>
      </c>
      <c r="AQ37" s="171"/>
      <c r="AR37" s="171"/>
      <c r="AS37" s="171"/>
      <c r="AT37" s="171"/>
      <c r="AU37" s="176" t="s">
        <v>6</v>
      </c>
      <c r="AV37" s="177"/>
      <c r="AW37" s="163" t="s">
        <v>547</v>
      </c>
      <c r="AX37" s="164"/>
      <c r="AY37" s="164"/>
      <c r="AZ37" s="164"/>
      <c r="BA37" s="164"/>
      <c r="BB37" s="164"/>
      <c r="BC37" s="178"/>
      <c r="BD37" s="176" t="s">
        <v>7</v>
      </c>
      <c r="BE37" s="177"/>
      <c r="BF37" s="163" t="s">
        <v>548</v>
      </c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6"/>
      <c r="BW37" s="121"/>
    </row>
    <row r="38" spans="1:75" ht="15" hidden="1" customHeight="1" x14ac:dyDescent="0.15">
      <c r="A38" s="179" t="s">
        <v>512</v>
      </c>
      <c r="B38" s="180"/>
      <c r="C38" s="180"/>
      <c r="D38" s="180"/>
      <c r="E38" s="181"/>
      <c r="F38" s="291"/>
      <c r="G38" s="292"/>
      <c r="H38" s="292"/>
      <c r="I38" s="292"/>
      <c r="J38" s="292"/>
      <c r="K38" s="292"/>
      <c r="L38" s="292"/>
      <c r="M38" s="292"/>
      <c r="N38" s="322"/>
      <c r="O38" s="243" t="s">
        <v>514</v>
      </c>
      <c r="P38" s="180"/>
      <c r="Q38" s="180"/>
      <c r="R38" s="180"/>
      <c r="S38" s="181"/>
      <c r="T38" s="291"/>
      <c r="U38" s="292"/>
      <c r="V38" s="292"/>
      <c r="W38" s="292"/>
      <c r="X38" s="292"/>
      <c r="Y38" s="292"/>
      <c r="Z38" s="292"/>
      <c r="AA38" s="292"/>
      <c r="AB38" s="292"/>
      <c r="AC38" s="79"/>
      <c r="AD38" s="79"/>
      <c r="AE38" s="79"/>
      <c r="AF38" s="79"/>
      <c r="AG38" s="70"/>
      <c r="AO38" s="120"/>
      <c r="AP38" s="179" t="s">
        <v>512</v>
      </c>
      <c r="AQ38" s="180"/>
      <c r="AR38" s="180"/>
      <c r="AS38" s="180"/>
      <c r="AT38" s="181"/>
      <c r="AU38" s="182" t="s">
        <v>531</v>
      </c>
      <c r="AV38" s="183"/>
      <c r="AW38" s="183"/>
      <c r="AX38" s="183"/>
      <c r="AY38" s="183"/>
      <c r="AZ38" s="183"/>
      <c r="BA38" s="183"/>
      <c r="BB38" s="183"/>
      <c r="BC38" s="184"/>
      <c r="BD38" s="243" t="s">
        <v>514</v>
      </c>
      <c r="BE38" s="180"/>
      <c r="BF38" s="180"/>
      <c r="BG38" s="180"/>
      <c r="BH38" s="181"/>
      <c r="BI38" s="182" t="s">
        <v>532</v>
      </c>
      <c r="BJ38" s="183"/>
      <c r="BK38" s="183"/>
      <c r="BL38" s="183"/>
      <c r="BM38" s="183"/>
      <c r="BN38" s="183"/>
      <c r="BO38" s="183"/>
      <c r="BP38" s="183"/>
      <c r="BQ38" s="183"/>
      <c r="BR38" s="79"/>
      <c r="BS38" s="79"/>
      <c r="BT38" s="79"/>
      <c r="BU38" s="79"/>
      <c r="BV38" s="70"/>
      <c r="BW38" s="121"/>
    </row>
    <row r="39" spans="1:75" ht="15" hidden="1" customHeight="1" thickBot="1" x14ac:dyDescent="0.2">
      <c r="A39" s="185" t="s">
        <v>513</v>
      </c>
      <c r="B39" s="186"/>
      <c r="C39" s="186"/>
      <c r="D39" s="186"/>
      <c r="E39" s="187"/>
      <c r="F39" s="248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50"/>
      <c r="AO39" s="120"/>
      <c r="AP39" s="185" t="s">
        <v>513</v>
      </c>
      <c r="AQ39" s="186"/>
      <c r="AR39" s="186"/>
      <c r="AS39" s="186"/>
      <c r="AT39" s="187"/>
      <c r="AU39" s="167" t="s">
        <v>533</v>
      </c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00" t="s">
        <v>501</v>
      </c>
      <c r="BJ39" s="168" t="s">
        <v>527</v>
      </c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9"/>
      <c r="BW39" s="121"/>
    </row>
    <row r="40" spans="1:75" ht="15" hidden="1" customHeight="1" x14ac:dyDescent="0.15">
      <c r="AO40" s="120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21"/>
    </row>
    <row r="41" spans="1:75" ht="15" hidden="1" customHeight="1" thickBot="1" x14ac:dyDescent="0.2">
      <c r="AO41" s="120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21"/>
    </row>
    <row r="42" spans="1:75" ht="30" customHeight="1" thickBot="1" x14ac:dyDescent="0.2">
      <c r="A42" s="293" t="s">
        <v>550</v>
      </c>
      <c r="B42" s="294"/>
      <c r="C42" s="294"/>
      <c r="D42" s="294"/>
      <c r="E42" s="294"/>
      <c r="F42" s="266"/>
      <c r="G42" s="267"/>
      <c r="H42" s="267"/>
      <c r="I42" s="267"/>
      <c r="J42" s="267"/>
      <c r="K42" s="267"/>
      <c r="L42" s="267"/>
      <c r="M42" s="267"/>
      <c r="N42" s="267"/>
      <c r="O42" s="267"/>
      <c r="P42" s="284" t="s">
        <v>538</v>
      </c>
      <c r="Q42" s="285"/>
      <c r="R42" s="288" t="s">
        <v>2</v>
      </c>
      <c r="S42" s="234"/>
      <c r="T42" s="235"/>
      <c r="U42" s="289"/>
      <c r="V42" s="290"/>
      <c r="W42" s="290"/>
      <c r="X42" s="290"/>
      <c r="Y42" s="113" t="s">
        <v>539</v>
      </c>
      <c r="AO42" s="120"/>
      <c r="AP42" s="275" t="s">
        <v>550</v>
      </c>
      <c r="AQ42" s="276"/>
      <c r="AR42" s="276"/>
      <c r="AS42" s="276"/>
      <c r="AT42" s="277"/>
      <c r="AU42" s="394">
        <v>350000</v>
      </c>
      <c r="AV42" s="395"/>
      <c r="AW42" s="395"/>
      <c r="AX42" s="395"/>
      <c r="AY42" s="395"/>
      <c r="AZ42" s="395"/>
      <c r="BA42" s="395"/>
      <c r="BB42" s="395"/>
      <c r="BC42" s="395"/>
      <c r="BD42" s="395"/>
      <c r="BE42" s="301" t="s">
        <v>538</v>
      </c>
      <c r="BF42" s="284"/>
      <c r="BG42" s="398" t="s">
        <v>2</v>
      </c>
      <c r="BH42" s="234"/>
      <c r="BI42" s="235"/>
      <c r="BJ42" s="399">
        <v>18</v>
      </c>
      <c r="BK42" s="400"/>
      <c r="BL42" s="400"/>
      <c r="BM42" s="400"/>
      <c r="BN42" s="113" t="s">
        <v>539</v>
      </c>
      <c r="BO42" s="114"/>
      <c r="BP42" s="114"/>
      <c r="BQ42" s="114"/>
      <c r="BR42" s="114"/>
      <c r="BS42" s="114"/>
      <c r="BT42" s="114"/>
      <c r="BU42" s="114"/>
      <c r="BV42" s="114"/>
      <c r="BW42" s="121"/>
    </row>
    <row r="43" spans="1:75" ht="30" customHeight="1" thickBot="1" x14ac:dyDescent="0.2">
      <c r="A43" s="295" t="s">
        <v>565</v>
      </c>
      <c r="B43" s="296"/>
      <c r="C43" s="296"/>
      <c r="D43" s="296"/>
      <c r="E43" s="29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7"/>
      <c r="AH43" s="44" t="str">
        <f>IF(F43="","",F43)</f>
        <v/>
      </c>
      <c r="AI43" s="44" t="str">
        <f>IF(AH43="","",VLOOKUP(F43,G269:Q272,11,FALSE))</f>
        <v/>
      </c>
      <c r="AO43" s="120"/>
      <c r="AP43" s="295" t="s">
        <v>565</v>
      </c>
      <c r="AQ43" s="296"/>
      <c r="AR43" s="296"/>
      <c r="AS43" s="296"/>
      <c r="AT43" s="296"/>
      <c r="AU43" s="396" t="s">
        <v>568</v>
      </c>
      <c r="AV43" s="396"/>
      <c r="AW43" s="396"/>
      <c r="AX43" s="396"/>
      <c r="AY43" s="396"/>
      <c r="AZ43" s="396"/>
      <c r="BA43" s="396"/>
      <c r="BB43" s="396"/>
      <c r="BC43" s="396"/>
      <c r="BD43" s="396"/>
      <c r="BE43" s="396"/>
      <c r="BF43" s="397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21"/>
    </row>
    <row r="44" spans="1:75" ht="15" customHeight="1" x14ac:dyDescent="0.15">
      <c r="AO44" s="120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21"/>
    </row>
    <row r="45" spans="1:75" ht="15" customHeight="1" x14ac:dyDescent="0.15">
      <c r="AO45" s="120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21"/>
    </row>
    <row r="46" spans="1:75" ht="15" customHeight="1" thickBot="1" x14ac:dyDescent="0.2">
      <c r="A46" s="1" t="s">
        <v>68</v>
      </c>
      <c r="AO46" s="120"/>
      <c r="AP46" s="114" t="s">
        <v>68</v>
      </c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21"/>
    </row>
    <row r="47" spans="1:75" ht="15" customHeight="1" x14ac:dyDescent="0.15">
      <c r="A47" s="188" t="s">
        <v>5</v>
      </c>
      <c r="B47" s="189"/>
      <c r="C47" s="189"/>
      <c r="D47" s="189"/>
      <c r="E47" s="190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3"/>
      <c r="AO47" s="120"/>
      <c r="AP47" s="188" t="s">
        <v>5</v>
      </c>
      <c r="AQ47" s="189"/>
      <c r="AR47" s="189"/>
      <c r="AS47" s="189"/>
      <c r="AT47" s="190"/>
      <c r="AU47" s="66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352" t="s">
        <v>537</v>
      </c>
      <c r="BG47" s="352"/>
      <c r="BH47" s="352"/>
      <c r="BI47" s="352"/>
      <c r="BJ47" s="352"/>
      <c r="BK47" s="352"/>
      <c r="BL47" s="352"/>
      <c r="BM47" s="352"/>
      <c r="BN47" s="352"/>
      <c r="BO47" s="352"/>
      <c r="BP47" s="352"/>
      <c r="BQ47" s="352"/>
      <c r="BR47" s="352"/>
      <c r="BS47" s="352"/>
      <c r="BT47" s="352"/>
      <c r="BU47" s="352"/>
      <c r="BV47" s="353"/>
      <c r="BW47" s="121"/>
    </row>
    <row r="48" spans="1:75" ht="30" customHeight="1" x14ac:dyDescent="0.15">
      <c r="A48" s="201" t="s">
        <v>7</v>
      </c>
      <c r="B48" s="202"/>
      <c r="C48" s="202"/>
      <c r="D48" s="202"/>
      <c r="E48" s="203"/>
      <c r="F48" s="176" t="s">
        <v>23</v>
      </c>
      <c r="G48" s="177"/>
      <c r="H48" s="244"/>
      <c r="I48" s="212"/>
      <c r="J48" s="212"/>
      <c r="K48" s="212"/>
      <c r="L48" s="212"/>
      <c r="M48" s="212"/>
      <c r="N48" s="245"/>
      <c r="O48" s="176" t="s">
        <v>7</v>
      </c>
      <c r="P48" s="177"/>
      <c r="Q48" s="244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3"/>
      <c r="AO48" s="120"/>
      <c r="AP48" s="201" t="s">
        <v>7</v>
      </c>
      <c r="AQ48" s="202"/>
      <c r="AR48" s="202"/>
      <c r="AS48" s="202"/>
      <c r="AT48" s="203"/>
      <c r="AU48" s="176" t="s">
        <v>23</v>
      </c>
      <c r="AV48" s="177"/>
      <c r="AW48" s="163" t="s">
        <v>535</v>
      </c>
      <c r="AX48" s="164"/>
      <c r="AY48" s="164"/>
      <c r="AZ48" s="164"/>
      <c r="BA48" s="164"/>
      <c r="BB48" s="164"/>
      <c r="BC48" s="178"/>
      <c r="BD48" s="176" t="s">
        <v>7</v>
      </c>
      <c r="BE48" s="177"/>
      <c r="BF48" s="163" t="s">
        <v>549</v>
      </c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6"/>
      <c r="BW48" s="121"/>
    </row>
    <row r="49" spans="1:75" ht="15" customHeight="1" x14ac:dyDescent="0.15">
      <c r="A49" s="179" t="s">
        <v>512</v>
      </c>
      <c r="B49" s="180"/>
      <c r="C49" s="180"/>
      <c r="D49" s="180"/>
      <c r="E49" s="181"/>
      <c r="F49" s="291"/>
      <c r="G49" s="292"/>
      <c r="H49" s="292"/>
      <c r="I49" s="292"/>
      <c r="J49" s="292"/>
      <c r="K49" s="292"/>
      <c r="L49" s="292"/>
      <c r="M49" s="292"/>
      <c r="N49" s="322"/>
      <c r="O49" s="48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5"/>
      <c r="AO49" s="120"/>
      <c r="AP49" s="179" t="s">
        <v>512</v>
      </c>
      <c r="AQ49" s="180"/>
      <c r="AR49" s="180"/>
      <c r="AS49" s="180"/>
      <c r="AT49" s="181"/>
      <c r="AU49" s="182" t="s">
        <v>531</v>
      </c>
      <c r="AV49" s="183"/>
      <c r="AW49" s="183"/>
      <c r="AX49" s="183"/>
      <c r="AY49" s="183"/>
      <c r="AZ49" s="183"/>
      <c r="BA49" s="183"/>
      <c r="BB49" s="183"/>
      <c r="BC49" s="184"/>
      <c r="BD49" s="48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5"/>
      <c r="BW49" s="121"/>
    </row>
    <row r="50" spans="1:75" ht="15" customHeight="1" x14ac:dyDescent="0.15">
      <c r="A50" s="179" t="s">
        <v>514</v>
      </c>
      <c r="B50" s="180"/>
      <c r="C50" s="180"/>
      <c r="D50" s="180"/>
      <c r="E50" s="181"/>
      <c r="F50" s="291"/>
      <c r="G50" s="292"/>
      <c r="H50" s="292"/>
      <c r="I50" s="292"/>
      <c r="J50" s="292"/>
      <c r="K50" s="292"/>
      <c r="L50" s="292"/>
      <c r="M50" s="292"/>
      <c r="N50" s="292"/>
      <c r="O50" s="136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3"/>
      <c r="AG50" s="138"/>
      <c r="AO50" s="120"/>
      <c r="AP50" s="179" t="s">
        <v>514</v>
      </c>
      <c r="AQ50" s="180"/>
      <c r="AR50" s="180"/>
      <c r="AS50" s="180"/>
      <c r="AT50" s="181"/>
      <c r="AU50" s="182" t="s">
        <v>532</v>
      </c>
      <c r="AV50" s="183"/>
      <c r="AW50" s="183"/>
      <c r="AX50" s="183"/>
      <c r="AY50" s="183"/>
      <c r="AZ50" s="183"/>
      <c r="BA50" s="183"/>
      <c r="BB50" s="183"/>
      <c r="BC50" s="183"/>
      <c r="BD50" s="136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3"/>
      <c r="BV50" s="138"/>
      <c r="BW50" s="121"/>
    </row>
    <row r="51" spans="1:75" ht="15" customHeight="1" thickBot="1" x14ac:dyDescent="0.2">
      <c r="A51" s="185" t="s">
        <v>513</v>
      </c>
      <c r="B51" s="186"/>
      <c r="C51" s="186"/>
      <c r="D51" s="186"/>
      <c r="E51" s="187"/>
      <c r="F51" s="283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50"/>
      <c r="AO51" s="120"/>
      <c r="AP51" s="185" t="s">
        <v>513</v>
      </c>
      <c r="AQ51" s="186"/>
      <c r="AR51" s="186"/>
      <c r="AS51" s="186"/>
      <c r="AT51" s="187"/>
      <c r="AU51" s="167" t="s">
        <v>598</v>
      </c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9"/>
      <c r="BW51" s="121"/>
    </row>
    <row r="52" spans="1:75" ht="15" customHeight="1" x14ac:dyDescent="0.15">
      <c r="A52" s="8"/>
      <c r="B52" s="4"/>
      <c r="C52" s="4"/>
      <c r="D52" s="4"/>
      <c r="E52" s="4"/>
      <c r="F52" s="4"/>
      <c r="AO52" s="120"/>
      <c r="AP52" s="95"/>
      <c r="AQ52" s="92"/>
      <c r="AR52" s="92"/>
      <c r="AS52" s="92"/>
      <c r="AT52" s="92"/>
      <c r="AU52" s="92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21"/>
    </row>
    <row r="53" spans="1:75" ht="15" customHeight="1" x14ac:dyDescent="0.15">
      <c r="A53" s="8"/>
      <c r="B53" s="4"/>
      <c r="C53" s="4"/>
      <c r="D53" s="4"/>
      <c r="E53" s="4"/>
      <c r="F53" s="4"/>
      <c r="AO53" s="120"/>
      <c r="AP53" s="95"/>
      <c r="AQ53" s="92"/>
      <c r="AR53" s="92"/>
      <c r="AS53" s="92"/>
      <c r="AT53" s="92"/>
      <c r="AU53" s="92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21"/>
    </row>
    <row r="54" spans="1:75" ht="15" customHeight="1" x14ac:dyDescent="0.15">
      <c r="A54" s="8"/>
      <c r="B54" s="4"/>
      <c r="C54" s="4"/>
      <c r="D54" s="4"/>
      <c r="E54" s="4"/>
      <c r="F54" s="4"/>
      <c r="AO54" s="120"/>
      <c r="AP54" s="95"/>
      <c r="AQ54" s="92"/>
      <c r="AR54" s="92"/>
      <c r="AS54" s="92"/>
      <c r="AT54" s="92"/>
      <c r="AU54" s="92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21"/>
    </row>
    <row r="55" spans="1:75" ht="15" customHeight="1" x14ac:dyDescent="0.15">
      <c r="A55" s="8"/>
      <c r="B55" s="4"/>
      <c r="C55" s="4"/>
      <c r="D55" s="4"/>
      <c r="E55" s="4"/>
      <c r="F55" s="4"/>
      <c r="AO55" s="120"/>
      <c r="AP55" s="95"/>
      <c r="AQ55" s="92"/>
      <c r="AR55" s="92"/>
      <c r="AS55" s="92"/>
      <c r="AT55" s="92"/>
      <c r="AU55" s="92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21"/>
    </row>
    <row r="56" spans="1:75" ht="15" customHeight="1" thickBot="1" x14ac:dyDescent="0.2">
      <c r="A56" s="1" t="s">
        <v>82</v>
      </c>
      <c r="AO56" s="120"/>
      <c r="AP56" s="114" t="s">
        <v>82</v>
      </c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21"/>
    </row>
    <row r="57" spans="1:75" ht="30" customHeight="1" thickBot="1" x14ac:dyDescent="0.2">
      <c r="A57" s="339" t="s">
        <v>3</v>
      </c>
      <c r="B57" s="340"/>
      <c r="C57" s="340"/>
      <c r="D57" s="340"/>
      <c r="E57" s="341"/>
      <c r="F57" s="342"/>
      <c r="G57" s="343"/>
      <c r="H57" s="343"/>
      <c r="I57" s="343"/>
      <c r="J57" s="343"/>
      <c r="K57" s="343"/>
      <c r="L57" s="343"/>
      <c r="M57" s="343"/>
      <c r="N57" s="344"/>
      <c r="O57" s="2"/>
      <c r="P57" s="2"/>
      <c r="Q57" s="2"/>
      <c r="R57" s="2"/>
      <c r="S57" s="2"/>
      <c r="T57" s="2"/>
      <c r="U57" s="2"/>
      <c r="V57" s="2"/>
      <c r="W57" s="2"/>
      <c r="AH57" s="1" t="str">
        <f>IF(F57="","",VLOOKUP(F57,$G$230:$Q$231,11,FALSE))</f>
        <v/>
      </c>
      <c r="AO57" s="120"/>
      <c r="AP57" s="339" t="s">
        <v>3</v>
      </c>
      <c r="AQ57" s="340"/>
      <c r="AR57" s="340"/>
      <c r="AS57" s="340"/>
      <c r="AT57" s="341"/>
      <c r="AU57" s="408" t="s">
        <v>536</v>
      </c>
      <c r="AV57" s="409"/>
      <c r="AW57" s="409"/>
      <c r="AX57" s="409"/>
      <c r="AY57" s="409"/>
      <c r="AZ57" s="409"/>
      <c r="BA57" s="409"/>
      <c r="BB57" s="409"/>
      <c r="BC57" s="410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21"/>
    </row>
    <row r="58" spans="1:75" ht="15" hidden="1" customHeight="1" thickBot="1" x14ac:dyDescent="0.2">
      <c r="A58" s="104"/>
      <c r="B58" s="4"/>
      <c r="C58" s="4"/>
      <c r="D58" s="4"/>
      <c r="E58" s="4"/>
      <c r="F58" s="4"/>
      <c r="G58" s="2"/>
      <c r="O58" s="2"/>
      <c r="P58" s="2"/>
      <c r="Q58" s="2"/>
      <c r="R58" s="2"/>
      <c r="S58" s="3"/>
      <c r="T58" s="3"/>
      <c r="U58" s="3"/>
      <c r="V58" s="3"/>
      <c r="W58" s="3"/>
      <c r="X58" s="2"/>
      <c r="Y58" s="2"/>
      <c r="Z58" s="2"/>
      <c r="AA58" s="2"/>
      <c r="AB58" s="9"/>
      <c r="AC58" s="9"/>
      <c r="AD58" s="9"/>
      <c r="AE58" s="9"/>
      <c r="AF58" s="9"/>
      <c r="AG58" s="9"/>
      <c r="AO58" s="120"/>
      <c r="AP58" s="103"/>
      <c r="AQ58" s="92"/>
      <c r="AR58" s="92"/>
      <c r="AS58" s="92"/>
      <c r="AT58" s="92"/>
      <c r="AU58" s="92"/>
      <c r="AV58" s="122"/>
      <c r="AW58" s="114"/>
      <c r="AX58" s="114"/>
      <c r="AY58" s="114"/>
      <c r="AZ58" s="114"/>
      <c r="BA58" s="114"/>
      <c r="BB58" s="114"/>
      <c r="BC58" s="114"/>
      <c r="BD58" s="122"/>
      <c r="BE58" s="122"/>
      <c r="BF58" s="122"/>
      <c r="BG58" s="122"/>
      <c r="BH58" s="93"/>
      <c r="BI58" s="93"/>
      <c r="BJ58" s="93"/>
      <c r="BK58" s="93"/>
      <c r="BL58" s="93"/>
      <c r="BM58" s="122"/>
      <c r="BN58" s="122"/>
      <c r="BO58" s="122"/>
      <c r="BP58" s="122"/>
      <c r="BQ58" s="94"/>
      <c r="BR58" s="94"/>
      <c r="BS58" s="94"/>
      <c r="BT58" s="94"/>
      <c r="BU58" s="94"/>
      <c r="BV58" s="94"/>
      <c r="BW58" s="121"/>
    </row>
    <row r="59" spans="1:75" ht="30" hidden="1" customHeight="1" thickBot="1" x14ac:dyDescent="0.2">
      <c r="A59" s="297" t="s">
        <v>12</v>
      </c>
      <c r="B59" s="234"/>
      <c r="C59" s="234"/>
      <c r="D59" s="234"/>
      <c r="E59" s="235"/>
      <c r="F59" s="314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403" t="s">
        <v>540</v>
      </c>
      <c r="R59" s="404"/>
      <c r="S59" s="404"/>
      <c r="T59" s="404"/>
      <c r="U59" s="404"/>
      <c r="V59" s="404"/>
      <c r="W59" s="405"/>
      <c r="X59" s="345"/>
      <c r="Y59" s="346"/>
      <c r="Z59" s="346"/>
      <c r="AA59" s="346"/>
      <c r="AB59" s="346"/>
      <c r="AC59" s="346"/>
      <c r="AD59" s="346"/>
      <c r="AE59" s="346"/>
      <c r="AF59" s="337" t="s">
        <v>538</v>
      </c>
      <c r="AG59" s="338"/>
      <c r="AO59" s="120"/>
      <c r="AP59" s="297" t="s">
        <v>12</v>
      </c>
      <c r="AQ59" s="234"/>
      <c r="AR59" s="234"/>
      <c r="AS59" s="234"/>
      <c r="AT59" s="235"/>
      <c r="AU59" s="370">
        <f ca="1">DATE(YEAR(TODAY())-3,12,1)</f>
        <v>43800</v>
      </c>
      <c r="AV59" s="371"/>
      <c r="AW59" s="371"/>
      <c r="AX59" s="371"/>
      <c r="AY59" s="371"/>
      <c r="AZ59" s="371"/>
      <c r="BA59" s="371"/>
      <c r="BB59" s="371"/>
      <c r="BC59" s="371"/>
      <c r="BD59" s="371"/>
      <c r="BE59" s="371"/>
      <c r="BF59" s="403" t="s">
        <v>540</v>
      </c>
      <c r="BG59" s="404"/>
      <c r="BH59" s="404"/>
      <c r="BI59" s="404"/>
      <c r="BJ59" s="404"/>
      <c r="BK59" s="404"/>
      <c r="BL59" s="405"/>
      <c r="BM59" s="406">
        <v>1200000</v>
      </c>
      <c r="BN59" s="407"/>
      <c r="BO59" s="407"/>
      <c r="BP59" s="407"/>
      <c r="BQ59" s="407"/>
      <c r="BR59" s="407"/>
      <c r="BS59" s="407"/>
      <c r="BT59" s="407"/>
      <c r="BU59" s="337" t="s">
        <v>538</v>
      </c>
      <c r="BV59" s="338"/>
      <c r="BW59" s="121"/>
    </row>
    <row r="60" spans="1:75" ht="15" customHeight="1" x14ac:dyDescent="0.15">
      <c r="A60" s="4"/>
      <c r="B60" s="4"/>
      <c r="C60" s="4"/>
      <c r="D60" s="4"/>
      <c r="E60" s="4"/>
      <c r="F60" s="4"/>
      <c r="G60" s="2"/>
      <c r="O60" s="2"/>
      <c r="P60" s="2"/>
      <c r="Q60" s="2"/>
      <c r="R60" s="2"/>
      <c r="S60" s="3"/>
      <c r="T60" s="3"/>
      <c r="U60" s="3"/>
      <c r="V60" s="3"/>
      <c r="W60" s="3"/>
      <c r="X60" s="2"/>
      <c r="Y60" s="2"/>
      <c r="Z60" s="2"/>
      <c r="AA60" s="2"/>
      <c r="AB60" s="9"/>
      <c r="AC60" s="9"/>
      <c r="AD60" s="9"/>
      <c r="AE60" s="9"/>
      <c r="AF60" s="9"/>
      <c r="AG60" s="9"/>
      <c r="AO60" s="120"/>
      <c r="AP60" s="92"/>
      <c r="AQ60" s="92"/>
      <c r="AR60" s="92"/>
      <c r="AS60" s="92"/>
      <c r="AT60" s="92"/>
      <c r="AU60" s="92"/>
      <c r="AV60" s="122"/>
      <c r="AW60" s="114"/>
      <c r="AX60" s="114"/>
      <c r="AY60" s="114"/>
      <c r="AZ60" s="114"/>
      <c r="BA60" s="114"/>
      <c r="BB60" s="114"/>
      <c r="BC60" s="114"/>
      <c r="BD60" s="122"/>
      <c r="BE60" s="122"/>
      <c r="BF60" s="122"/>
      <c r="BG60" s="122"/>
      <c r="BH60" s="93"/>
      <c r="BI60" s="93"/>
      <c r="BJ60" s="93"/>
      <c r="BK60" s="93"/>
      <c r="BL60" s="93"/>
      <c r="BM60" s="122"/>
      <c r="BN60" s="122"/>
      <c r="BO60" s="122"/>
      <c r="BP60" s="122"/>
      <c r="BQ60" s="94"/>
      <c r="BR60" s="94"/>
      <c r="BS60" s="94"/>
      <c r="BT60" s="94"/>
      <c r="BU60" s="94"/>
      <c r="BV60" s="94"/>
      <c r="BW60" s="121"/>
    </row>
    <row r="61" spans="1:75" ht="15" customHeight="1" x14ac:dyDescent="0.15">
      <c r="A61" s="1" t="s">
        <v>502</v>
      </c>
      <c r="B61" s="4"/>
      <c r="C61" s="4"/>
      <c r="D61" s="4"/>
      <c r="E61" s="4"/>
      <c r="F61" s="4"/>
      <c r="G61" s="2"/>
      <c r="O61" s="2"/>
      <c r="P61" s="2"/>
      <c r="Q61" s="2"/>
      <c r="R61" s="2"/>
      <c r="S61" s="3"/>
      <c r="T61" s="3"/>
      <c r="U61" s="3"/>
      <c r="V61" s="3"/>
      <c r="W61" s="3"/>
      <c r="X61" s="2"/>
      <c r="Y61" s="2"/>
      <c r="Z61" s="2"/>
      <c r="AA61" s="2"/>
      <c r="AB61" s="9"/>
      <c r="AC61" s="9"/>
      <c r="AD61" s="9"/>
      <c r="AE61" s="9"/>
      <c r="AF61" s="9"/>
      <c r="AG61" s="9"/>
      <c r="AO61" s="120"/>
      <c r="AP61" s="114" t="s">
        <v>502</v>
      </c>
      <c r="AQ61" s="92"/>
      <c r="AR61" s="92"/>
      <c r="AS61" s="92"/>
      <c r="AT61" s="92"/>
      <c r="AU61" s="92"/>
      <c r="AV61" s="122"/>
      <c r="AW61" s="114"/>
      <c r="AX61" s="114"/>
      <c r="AY61" s="114"/>
      <c r="AZ61" s="114"/>
      <c r="BA61" s="114"/>
      <c r="BB61" s="114"/>
      <c r="BC61" s="114"/>
      <c r="BD61" s="122"/>
      <c r="BE61" s="122"/>
      <c r="BF61" s="122"/>
      <c r="BG61" s="122"/>
      <c r="BH61" s="93"/>
      <c r="BI61" s="93"/>
      <c r="BJ61" s="93"/>
      <c r="BK61" s="93"/>
      <c r="BL61" s="93"/>
      <c r="BM61" s="122"/>
      <c r="BN61" s="122"/>
      <c r="BO61" s="122"/>
      <c r="BP61" s="122"/>
      <c r="BQ61" s="94"/>
      <c r="BR61" s="94"/>
      <c r="BS61" s="94"/>
      <c r="BT61" s="94"/>
      <c r="BU61" s="94"/>
      <c r="BV61" s="94"/>
      <c r="BW61" s="121"/>
    </row>
    <row r="62" spans="1:75" ht="15" customHeight="1" x14ac:dyDescent="0.15">
      <c r="A62" s="144" t="s">
        <v>610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O62" s="120"/>
      <c r="AP62" s="147" t="s">
        <v>610</v>
      </c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21"/>
    </row>
    <row r="63" spans="1:75" ht="15" customHeight="1" x14ac:dyDescent="0.15">
      <c r="A63" s="144" t="s">
        <v>611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O63" s="120"/>
      <c r="AP63" s="147" t="s">
        <v>611</v>
      </c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21"/>
    </row>
    <row r="64" spans="1:75" ht="15" customHeight="1" x14ac:dyDescent="0.15">
      <c r="A64" s="145" t="s">
        <v>608</v>
      </c>
      <c r="AH64" s="44">
        <f>IF(COUNTIF($AJ$69:$AJ$97,1)&gt;0,1,0)</f>
        <v>0</v>
      </c>
      <c r="AO64" s="120"/>
      <c r="AP64" s="148" t="s">
        <v>608</v>
      </c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21"/>
    </row>
    <row r="65" spans="1:75" ht="15" customHeight="1" x14ac:dyDescent="0.15">
      <c r="A65" s="145" t="s">
        <v>609</v>
      </c>
      <c r="AH65" s="44">
        <f>IF(COUNTIF($AK$69:$AK$97,1)&gt;0,1,0)</f>
        <v>0</v>
      </c>
      <c r="AI65" s="44">
        <f>IF(AND(OR($AI$10=3,$AI$10=4,$AI$10=5),COUNTA($A$69:$B$97)&gt;5),1,0)</f>
        <v>0</v>
      </c>
      <c r="AO65" s="120"/>
      <c r="AP65" s="148" t="s">
        <v>609</v>
      </c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21"/>
    </row>
    <row r="66" spans="1:75" ht="15" customHeight="1" thickBot="1" x14ac:dyDescent="0.2">
      <c r="A66" s="146" t="s">
        <v>612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O66" s="120"/>
      <c r="AP66" s="149" t="s">
        <v>612</v>
      </c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49"/>
      <c r="BR66" s="149"/>
      <c r="BS66" s="149"/>
      <c r="BT66" s="149"/>
      <c r="BU66" s="149"/>
      <c r="BV66" s="149"/>
      <c r="BW66" s="121"/>
    </row>
    <row r="67" spans="1:75" ht="15" customHeight="1" x14ac:dyDescent="0.15">
      <c r="A67" s="347" t="s">
        <v>607</v>
      </c>
      <c r="B67" s="348"/>
      <c r="C67" s="411" t="s">
        <v>56</v>
      </c>
      <c r="D67" s="412"/>
      <c r="E67" s="412"/>
      <c r="F67" s="412"/>
      <c r="G67" s="412"/>
      <c r="H67" s="412"/>
      <c r="I67" s="412"/>
      <c r="J67" s="412"/>
      <c r="K67" s="413"/>
      <c r="L67" s="469" t="s">
        <v>621</v>
      </c>
      <c r="M67" s="470"/>
      <c r="N67" s="471"/>
      <c r="O67" s="475" t="s">
        <v>571</v>
      </c>
      <c r="P67" s="476"/>
      <c r="Q67" s="476"/>
      <c r="R67" s="476"/>
      <c r="S67" s="476"/>
      <c r="T67" s="476"/>
      <c r="U67" s="476"/>
      <c r="V67" s="285" t="s">
        <v>574</v>
      </c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479"/>
      <c r="AO67" s="120"/>
      <c r="AP67" s="347" t="s">
        <v>607</v>
      </c>
      <c r="AQ67" s="348"/>
      <c r="AR67" s="411" t="s">
        <v>56</v>
      </c>
      <c r="AS67" s="412"/>
      <c r="AT67" s="412"/>
      <c r="AU67" s="412"/>
      <c r="AV67" s="412"/>
      <c r="AW67" s="412"/>
      <c r="AX67" s="412"/>
      <c r="AY67" s="412"/>
      <c r="AZ67" s="413"/>
      <c r="BA67" s="483" t="s">
        <v>622</v>
      </c>
      <c r="BB67" s="484"/>
      <c r="BC67" s="484"/>
      <c r="BD67" s="492" t="s">
        <v>571</v>
      </c>
      <c r="BE67" s="492"/>
      <c r="BF67" s="492"/>
      <c r="BG67" s="492"/>
      <c r="BH67" s="492"/>
      <c r="BI67" s="492"/>
      <c r="BJ67" s="492"/>
      <c r="BK67" s="285" t="s">
        <v>574</v>
      </c>
      <c r="BL67" s="285"/>
      <c r="BM67" s="285"/>
      <c r="BN67" s="285"/>
      <c r="BO67" s="285"/>
      <c r="BP67" s="285"/>
      <c r="BQ67" s="285"/>
      <c r="BR67" s="285"/>
      <c r="BS67" s="285"/>
      <c r="BT67" s="285"/>
      <c r="BU67" s="285"/>
      <c r="BV67" s="479"/>
      <c r="BW67" s="121"/>
    </row>
    <row r="68" spans="1:75" ht="15" customHeight="1" x14ac:dyDescent="0.15">
      <c r="A68" s="349"/>
      <c r="B68" s="350"/>
      <c r="C68" s="349"/>
      <c r="D68" s="414"/>
      <c r="E68" s="414"/>
      <c r="F68" s="414"/>
      <c r="G68" s="414"/>
      <c r="H68" s="414"/>
      <c r="I68" s="414"/>
      <c r="J68" s="414"/>
      <c r="K68" s="350"/>
      <c r="L68" s="472"/>
      <c r="M68" s="473"/>
      <c r="N68" s="474"/>
      <c r="O68" s="477"/>
      <c r="P68" s="478"/>
      <c r="Q68" s="478"/>
      <c r="R68" s="478"/>
      <c r="S68" s="478"/>
      <c r="T68" s="478"/>
      <c r="U68" s="478"/>
      <c r="V68" s="480" t="s">
        <v>572</v>
      </c>
      <c r="W68" s="480"/>
      <c r="X68" s="480"/>
      <c r="Y68" s="480"/>
      <c r="Z68" s="480" t="s">
        <v>573</v>
      </c>
      <c r="AA68" s="480"/>
      <c r="AB68" s="480"/>
      <c r="AC68" s="480"/>
      <c r="AD68" s="480" t="s">
        <v>4</v>
      </c>
      <c r="AE68" s="480"/>
      <c r="AF68" s="480"/>
      <c r="AG68" s="481"/>
      <c r="AO68" s="120"/>
      <c r="AP68" s="349"/>
      <c r="AQ68" s="350"/>
      <c r="AR68" s="349"/>
      <c r="AS68" s="414"/>
      <c r="AT68" s="414"/>
      <c r="AU68" s="414"/>
      <c r="AV68" s="414"/>
      <c r="AW68" s="414"/>
      <c r="AX68" s="414"/>
      <c r="AY68" s="414"/>
      <c r="AZ68" s="350"/>
      <c r="BA68" s="485"/>
      <c r="BB68" s="486"/>
      <c r="BC68" s="486"/>
      <c r="BD68" s="493"/>
      <c r="BE68" s="493"/>
      <c r="BF68" s="493"/>
      <c r="BG68" s="493"/>
      <c r="BH68" s="493"/>
      <c r="BI68" s="493"/>
      <c r="BJ68" s="493"/>
      <c r="BK68" s="480" t="s">
        <v>572</v>
      </c>
      <c r="BL68" s="480"/>
      <c r="BM68" s="480"/>
      <c r="BN68" s="480"/>
      <c r="BO68" s="480" t="s">
        <v>573</v>
      </c>
      <c r="BP68" s="480"/>
      <c r="BQ68" s="480"/>
      <c r="BR68" s="480"/>
      <c r="BS68" s="480" t="s">
        <v>4</v>
      </c>
      <c r="BT68" s="480"/>
      <c r="BU68" s="480"/>
      <c r="BV68" s="481"/>
      <c r="BW68" s="121"/>
    </row>
    <row r="69" spans="1:75" ht="15" customHeight="1" x14ac:dyDescent="0.15">
      <c r="A69" s="260"/>
      <c r="B69" s="261"/>
      <c r="C69" s="179" t="s">
        <v>65</v>
      </c>
      <c r="D69" s="180"/>
      <c r="E69" s="180"/>
      <c r="F69" s="180"/>
      <c r="G69" s="180"/>
      <c r="H69" s="180"/>
      <c r="I69" s="180"/>
      <c r="J69" s="180"/>
      <c r="K69" s="312"/>
      <c r="L69" s="329"/>
      <c r="M69" s="330"/>
      <c r="N69" s="331"/>
      <c r="O69" s="335"/>
      <c r="P69" s="330"/>
      <c r="Q69" s="330"/>
      <c r="R69" s="330"/>
      <c r="S69" s="330"/>
      <c r="T69" s="330"/>
      <c r="U69" s="154" t="s">
        <v>538</v>
      </c>
      <c r="V69" s="351"/>
      <c r="W69" s="351"/>
      <c r="X69" s="335"/>
      <c r="Y69" s="153" t="s">
        <v>539</v>
      </c>
      <c r="Z69" s="351"/>
      <c r="AA69" s="351"/>
      <c r="AB69" s="335"/>
      <c r="AC69" s="153" t="s">
        <v>539</v>
      </c>
      <c r="AD69" s="351"/>
      <c r="AE69" s="351"/>
      <c r="AF69" s="335"/>
      <c r="AG69" s="125" t="s">
        <v>539</v>
      </c>
      <c r="AH69" s="44" t="str">
        <f t="shared" ref="AH69:AH97" si="0">IF(A69="","",VLOOKUP(A69,$G$234:$Q$235,11,FALSE))</f>
        <v/>
      </c>
      <c r="AI69" s="49">
        <f t="shared" ref="AI69:AI97" si="1">VLOOKUP(C69,$G$238:$Q$266,11,FALSE)</f>
        <v>0</v>
      </c>
      <c r="AJ69" s="152">
        <f t="shared" ref="AJ69:AJ97" si="2">IF(AND(OR($AI$10=1,$AI$10=2),$O69&lt;5000,A69&lt;&gt;""),1,0)</f>
        <v>0</v>
      </c>
      <c r="AK69" s="152">
        <f t="shared" ref="AK69:AK97" si="3">IF(AND(OR($AI$10=3,$AI$10=4,$AI$10=5),$O69&lt;100000,A69&lt;&gt;""),1,0)</f>
        <v>0</v>
      </c>
      <c r="AO69" s="120"/>
      <c r="AP69" s="401" t="s">
        <v>11</v>
      </c>
      <c r="AQ69" s="402"/>
      <c r="AR69" s="179" t="s">
        <v>65</v>
      </c>
      <c r="AS69" s="180"/>
      <c r="AT69" s="180"/>
      <c r="AU69" s="180"/>
      <c r="AV69" s="180"/>
      <c r="AW69" s="180"/>
      <c r="AX69" s="180"/>
      <c r="AY69" s="180"/>
      <c r="AZ69" s="312"/>
      <c r="BA69" s="487">
        <v>900</v>
      </c>
      <c r="BB69" s="158"/>
      <c r="BC69" s="158"/>
      <c r="BD69" s="351">
        <v>200000</v>
      </c>
      <c r="BE69" s="351"/>
      <c r="BF69" s="351"/>
      <c r="BG69" s="351"/>
      <c r="BH69" s="351"/>
      <c r="BI69" s="335"/>
      <c r="BJ69" s="155" t="s">
        <v>538</v>
      </c>
      <c r="BK69" s="158">
        <v>5</v>
      </c>
      <c r="BL69" s="158"/>
      <c r="BM69" s="159"/>
      <c r="BN69" s="153" t="s">
        <v>539</v>
      </c>
      <c r="BO69" s="158">
        <v>2</v>
      </c>
      <c r="BP69" s="158"/>
      <c r="BQ69" s="159"/>
      <c r="BR69" s="153" t="s">
        <v>539</v>
      </c>
      <c r="BS69" s="158">
        <v>2</v>
      </c>
      <c r="BT69" s="158"/>
      <c r="BU69" s="159"/>
      <c r="BV69" s="125" t="s">
        <v>539</v>
      </c>
      <c r="BW69" s="121"/>
    </row>
    <row r="70" spans="1:75" ht="15" customHeight="1" x14ac:dyDescent="0.15">
      <c r="A70" s="260"/>
      <c r="B70" s="261"/>
      <c r="C70" s="179" t="s">
        <v>26</v>
      </c>
      <c r="D70" s="180"/>
      <c r="E70" s="180"/>
      <c r="F70" s="180"/>
      <c r="G70" s="180"/>
      <c r="H70" s="180"/>
      <c r="I70" s="180"/>
      <c r="J70" s="180"/>
      <c r="K70" s="312"/>
      <c r="L70" s="329"/>
      <c r="M70" s="330"/>
      <c r="N70" s="331"/>
      <c r="O70" s="335"/>
      <c r="P70" s="330"/>
      <c r="Q70" s="330"/>
      <c r="R70" s="330"/>
      <c r="S70" s="330"/>
      <c r="T70" s="330"/>
      <c r="U70" s="154" t="s">
        <v>538</v>
      </c>
      <c r="V70" s="351"/>
      <c r="W70" s="351"/>
      <c r="X70" s="335"/>
      <c r="Y70" s="153" t="s">
        <v>539</v>
      </c>
      <c r="Z70" s="351"/>
      <c r="AA70" s="351"/>
      <c r="AB70" s="335"/>
      <c r="AC70" s="153" t="s">
        <v>539</v>
      </c>
      <c r="AD70" s="351"/>
      <c r="AE70" s="351"/>
      <c r="AF70" s="335"/>
      <c r="AG70" s="125" t="s">
        <v>539</v>
      </c>
      <c r="AH70" s="44" t="str">
        <f t="shared" si="0"/>
        <v/>
      </c>
      <c r="AI70" s="49">
        <f t="shared" si="1"/>
        <v>1</v>
      </c>
      <c r="AJ70" s="152">
        <f t="shared" si="2"/>
        <v>0</v>
      </c>
      <c r="AK70" s="152">
        <f t="shared" si="3"/>
        <v>0</v>
      </c>
      <c r="AO70" s="120"/>
      <c r="AP70" s="401"/>
      <c r="AQ70" s="402"/>
      <c r="AR70" s="179" t="s">
        <v>26</v>
      </c>
      <c r="AS70" s="180"/>
      <c r="AT70" s="180"/>
      <c r="AU70" s="180"/>
      <c r="AV70" s="180"/>
      <c r="AW70" s="180"/>
      <c r="AX70" s="180"/>
      <c r="AY70" s="180"/>
      <c r="AZ70" s="312"/>
      <c r="BA70" s="487"/>
      <c r="BB70" s="158"/>
      <c r="BC70" s="158"/>
      <c r="BD70" s="351"/>
      <c r="BE70" s="351"/>
      <c r="BF70" s="351"/>
      <c r="BG70" s="351"/>
      <c r="BH70" s="351"/>
      <c r="BI70" s="335"/>
      <c r="BJ70" s="155" t="s">
        <v>538</v>
      </c>
      <c r="BK70" s="158"/>
      <c r="BL70" s="158"/>
      <c r="BM70" s="159"/>
      <c r="BN70" s="153" t="s">
        <v>539</v>
      </c>
      <c r="BO70" s="158"/>
      <c r="BP70" s="158"/>
      <c r="BQ70" s="159"/>
      <c r="BR70" s="153" t="s">
        <v>539</v>
      </c>
      <c r="BS70" s="158"/>
      <c r="BT70" s="158"/>
      <c r="BU70" s="159"/>
      <c r="BV70" s="125" t="s">
        <v>539</v>
      </c>
      <c r="BW70" s="121"/>
    </row>
    <row r="71" spans="1:75" ht="15" customHeight="1" x14ac:dyDescent="0.15">
      <c r="A71" s="260"/>
      <c r="B71" s="261"/>
      <c r="C71" s="179" t="s">
        <v>27</v>
      </c>
      <c r="D71" s="180"/>
      <c r="E71" s="180"/>
      <c r="F71" s="180"/>
      <c r="G71" s="180"/>
      <c r="H71" s="180"/>
      <c r="I71" s="180"/>
      <c r="J71" s="180"/>
      <c r="K71" s="312"/>
      <c r="L71" s="329"/>
      <c r="M71" s="330"/>
      <c r="N71" s="331"/>
      <c r="O71" s="335"/>
      <c r="P71" s="330"/>
      <c r="Q71" s="330"/>
      <c r="R71" s="330"/>
      <c r="S71" s="330"/>
      <c r="T71" s="330"/>
      <c r="U71" s="154" t="s">
        <v>538</v>
      </c>
      <c r="V71" s="351"/>
      <c r="W71" s="351"/>
      <c r="X71" s="335"/>
      <c r="Y71" s="153" t="s">
        <v>539</v>
      </c>
      <c r="Z71" s="351"/>
      <c r="AA71" s="351"/>
      <c r="AB71" s="335"/>
      <c r="AC71" s="153" t="s">
        <v>539</v>
      </c>
      <c r="AD71" s="351"/>
      <c r="AE71" s="351"/>
      <c r="AF71" s="335"/>
      <c r="AG71" s="125" t="s">
        <v>539</v>
      </c>
      <c r="AH71" s="44" t="str">
        <f t="shared" si="0"/>
        <v/>
      </c>
      <c r="AI71" s="49">
        <f t="shared" si="1"/>
        <v>2</v>
      </c>
      <c r="AJ71" s="152">
        <f t="shared" si="2"/>
        <v>0</v>
      </c>
      <c r="AK71" s="152">
        <f t="shared" si="3"/>
        <v>0</v>
      </c>
      <c r="AO71" s="120"/>
      <c r="AP71" s="401"/>
      <c r="AQ71" s="402"/>
      <c r="AR71" s="179" t="s">
        <v>27</v>
      </c>
      <c r="AS71" s="180"/>
      <c r="AT71" s="180"/>
      <c r="AU71" s="180"/>
      <c r="AV71" s="180"/>
      <c r="AW71" s="180"/>
      <c r="AX71" s="180"/>
      <c r="AY71" s="180"/>
      <c r="AZ71" s="312"/>
      <c r="BA71" s="487"/>
      <c r="BB71" s="158"/>
      <c r="BC71" s="158"/>
      <c r="BD71" s="351"/>
      <c r="BE71" s="351"/>
      <c r="BF71" s="351"/>
      <c r="BG71" s="351"/>
      <c r="BH71" s="351"/>
      <c r="BI71" s="335"/>
      <c r="BJ71" s="155" t="s">
        <v>538</v>
      </c>
      <c r="BK71" s="158"/>
      <c r="BL71" s="158"/>
      <c r="BM71" s="159"/>
      <c r="BN71" s="153" t="s">
        <v>539</v>
      </c>
      <c r="BO71" s="158"/>
      <c r="BP71" s="158"/>
      <c r="BQ71" s="159"/>
      <c r="BR71" s="153" t="s">
        <v>539</v>
      </c>
      <c r="BS71" s="158"/>
      <c r="BT71" s="158"/>
      <c r="BU71" s="159"/>
      <c r="BV71" s="125" t="s">
        <v>539</v>
      </c>
      <c r="BW71" s="121"/>
    </row>
    <row r="72" spans="1:75" ht="15" customHeight="1" x14ac:dyDescent="0.15">
      <c r="A72" s="260"/>
      <c r="B72" s="261"/>
      <c r="C72" s="179" t="s">
        <v>28</v>
      </c>
      <c r="D72" s="180"/>
      <c r="E72" s="180"/>
      <c r="F72" s="180"/>
      <c r="G72" s="180"/>
      <c r="H72" s="180"/>
      <c r="I72" s="180"/>
      <c r="J72" s="180"/>
      <c r="K72" s="312"/>
      <c r="L72" s="329"/>
      <c r="M72" s="330"/>
      <c r="N72" s="331"/>
      <c r="O72" s="335"/>
      <c r="P72" s="330"/>
      <c r="Q72" s="330"/>
      <c r="R72" s="330"/>
      <c r="S72" s="330"/>
      <c r="T72" s="330"/>
      <c r="U72" s="154" t="s">
        <v>538</v>
      </c>
      <c r="V72" s="351"/>
      <c r="W72" s="351"/>
      <c r="X72" s="335"/>
      <c r="Y72" s="153" t="s">
        <v>539</v>
      </c>
      <c r="Z72" s="351"/>
      <c r="AA72" s="351"/>
      <c r="AB72" s="335"/>
      <c r="AC72" s="153" t="s">
        <v>539</v>
      </c>
      <c r="AD72" s="351"/>
      <c r="AE72" s="351"/>
      <c r="AF72" s="335"/>
      <c r="AG72" s="125" t="s">
        <v>539</v>
      </c>
      <c r="AH72" s="44" t="str">
        <f t="shared" si="0"/>
        <v/>
      </c>
      <c r="AI72" s="49">
        <f t="shared" si="1"/>
        <v>3</v>
      </c>
      <c r="AJ72" s="152">
        <f t="shared" si="2"/>
        <v>0</v>
      </c>
      <c r="AK72" s="152">
        <f t="shared" si="3"/>
        <v>0</v>
      </c>
      <c r="AO72" s="120"/>
      <c r="AP72" s="401"/>
      <c r="AQ72" s="402"/>
      <c r="AR72" s="179" t="s">
        <v>28</v>
      </c>
      <c r="AS72" s="180"/>
      <c r="AT72" s="180"/>
      <c r="AU72" s="180"/>
      <c r="AV72" s="180"/>
      <c r="AW72" s="180"/>
      <c r="AX72" s="180"/>
      <c r="AY72" s="180"/>
      <c r="AZ72" s="312"/>
      <c r="BA72" s="487"/>
      <c r="BB72" s="158"/>
      <c r="BC72" s="158"/>
      <c r="BD72" s="351"/>
      <c r="BE72" s="351"/>
      <c r="BF72" s="351"/>
      <c r="BG72" s="351"/>
      <c r="BH72" s="351"/>
      <c r="BI72" s="335"/>
      <c r="BJ72" s="155" t="s">
        <v>538</v>
      </c>
      <c r="BK72" s="158"/>
      <c r="BL72" s="158"/>
      <c r="BM72" s="159"/>
      <c r="BN72" s="153" t="s">
        <v>539</v>
      </c>
      <c r="BO72" s="158"/>
      <c r="BP72" s="158"/>
      <c r="BQ72" s="159"/>
      <c r="BR72" s="153" t="s">
        <v>539</v>
      </c>
      <c r="BS72" s="158"/>
      <c r="BT72" s="158"/>
      <c r="BU72" s="159"/>
      <c r="BV72" s="125" t="s">
        <v>539</v>
      </c>
      <c r="BW72" s="121"/>
    </row>
    <row r="73" spans="1:75" ht="15" customHeight="1" x14ac:dyDescent="0.15">
      <c r="A73" s="260"/>
      <c r="B73" s="261"/>
      <c r="C73" s="179" t="s">
        <v>29</v>
      </c>
      <c r="D73" s="180"/>
      <c r="E73" s="180"/>
      <c r="F73" s="180"/>
      <c r="G73" s="180"/>
      <c r="H73" s="180"/>
      <c r="I73" s="180"/>
      <c r="J73" s="180"/>
      <c r="K73" s="312"/>
      <c r="L73" s="329"/>
      <c r="M73" s="330"/>
      <c r="N73" s="331"/>
      <c r="O73" s="335"/>
      <c r="P73" s="330"/>
      <c r="Q73" s="330"/>
      <c r="R73" s="330"/>
      <c r="S73" s="330"/>
      <c r="T73" s="330"/>
      <c r="U73" s="154" t="s">
        <v>538</v>
      </c>
      <c r="V73" s="351"/>
      <c r="W73" s="351"/>
      <c r="X73" s="335"/>
      <c r="Y73" s="153" t="s">
        <v>539</v>
      </c>
      <c r="Z73" s="351"/>
      <c r="AA73" s="351"/>
      <c r="AB73" s="335"/>
      <c r="AC73" s="153" t="s">
        <v>539</v>
      </c>
      <c r="AD73" s="351"/>
      <c r="AE73" s="351"/>
      <c r="AF73" s="335"/>
      <c r="AG73" s="125" t="s">
        <v>539</v>
      </c>
      <c r="AH73" s="44" t="str">
        <f t="shared" si="0"/>
        <v/>
      </c>
      <c r="AI73" s="49">
        <f t="shared" si="1"/>
        <v>4</v>
      </c>
      <c r="AJ73" s="152">
        <f t="shared" si="2"/>
        <v>0</v>
      </c>
      <c r="AK73" s="152">
        <f t="shared" si="3"/>
        <v>0</v>
      </c>
      <c r="AO73" s="120"/>
      <c r="AP73" s="401" t="s">
        <v>10</v>
      </c>
      <c r="AQ73" s="402"/>
      <c r="AR73" s="179" t="s">
        <v>29</v>
      </c>
      <c r="AS73" s="180"/>
      <c r="AT73" s="180"/>
      <c r="AU73" s="180"/>
      <c r="AV73" s="180"/>
      <c r="AW73" s="180"/>
      <c r="AX73" s="180"/>
      <c r="AY73" s="180"/>
      <c r="AZ73" s="312"/>
      <c r="BA73" s="487">
        <v>700</v>
      </c>
      <c r="BB73" s="158"/>
      <c r="BC73" s="158"/>
      <c r="BD73" s="351">
        <v>30000</v>
      </c>
      <c r="BE73" s="351"/>
      <c r="BF73" s="351"/>
      <c r="BG73" s="351"/>
      <c r="BH73" s="351"/>
      <c r="BI73" s="335"/>
      <c r="BJ73" s="155" t="s">
        <v>538</v>
      </c>
      <c r="BK73" s="158">
        <v>1</v>
      </c>
      <c r="BL73" s="158"/>
      <c r="BM73" s="159"/>
      <c r="BN73" s="153" t="s">
        <v>539</v>
      </c>
      <c r="BO73" s="158">
        <v>1</v>
      </c>
      <c r="BP73" s="158"/>
      <c r="BQ73" s="159"/>
      <c r="BR73" s="153" t="s">
        <v>539</v>
      </c>
      <c r="BS73" s="158">
        <v>1</v>
      </c>
      <c r="BT73" s="158"/>
      <c r="BU73" s="159"/>
      <c r="BV73" s="125" t="s">
        <v>539</v>
      </c>
      <c r="BW73" s="121"/>
    </row>
    <row r="74" spans="1:75" ht="15" customHeight="1" x14ac:dyDescent="0.15">
      <c r="A74" s="260"/>
      <c r="B74" s="261"/>
      <c r="C74" s="179" t="s">
        <v>30</v>
      </c>
      <c r="D74" s="180"/>
      <c r="E74" s="180"/>
      <c r="F74" s="180"/>
      <c r="G74" s="180"/>
      <c r="H74" s="180"/>
      <c r="I74" s="180"/>
      <c r="J74" s="180"/>
      <c r="K74" s="312"/>
      <c r="L74" s="329"/>
      <c r="M74" s="330"/>
      <c r="N74" s="331"/>
      <c r="O74" s="335"/>
      <c r="P74" s="330"/>
      <c r="Q74" s="330"/>
      <c r="R74" s="330"/>
      <c r="S74" s="330"/>
      <c r="T74" s="330"/>
      <c r="U74" s="154" t="s">
        <v>538</v>
      </c>
      <c r="V74" s="351"/>
      <c r="W74" s="351"/>
      <c r="X74" s="335"/>
      <c r="Y74" s="153" t="s">
        <v>539</v>
      </c>
      <c r="Z74" s="351"/>
      <c r="AA74" s="351"/>
      <c r="AB74" s="335"/>
      <c r="AC74" s="153" t="s">
        <v>539</v>
      </c>
      <c r="AD74" s="351"/>
      <c r="AE74" s="351"/>
      <c r="AF74" s="335"/>
      <c r="AG74" s="125" t="s">
        <v>539</v>
      </c>
      <c r="AH74" s="44" t="str">
        <f t="shared" si="0"/>
        <v/>
      </c>
      <c r="AI74" s="49">
        <f t="shared" si="1"/>
        <v>5</v>
      </c>
      <c r="AJ74" s="152">
        <f t="shared" si="2"/>
        <v>0</v>
      </c>
      <c r="AK74" s="152">
        <f t="shared" si="3"/>
        <v>0</v>
      </c>
      <c r="AO74" s="120"/>
      <c r="AP74" s="401"/>
      <c r="AQ74" s="402"/>
      <c r="AR74" s="179" t="s">
        <v>30</v>
      </c>
      <c r="AS74" s="180"/>
      <c r="AT74" s="180"/>
      <c r="AU74" s="180"/>
      <c r="AV74" s="180"/>
      <c r="AW74" s="180"/>
      <c r="AX74" s="180"/>
      <c r="AY74" s="180"/>
      <c r="AZ74" s="312"/>
      <c r="BA74" s="487"/>
      <c r="BB74" s="158"/>
      <c r="BC74" s="158"/>
      <c r="BD74" s="351"/>
      <c r="BE74" s="351"/>
      <c r="BF74" s="351"/>
      <c r="BG74" s="351"/>
      <c r="BH74" s="351"/>
      <c r="BI74" s="335"/>
      <c r="BJ74" s="155" t="s">
        <v>538</v>
      </c>
      <c r="BK74" s="158"/>
      <c r="BL74" s="158"/>
      <c r="BM74" s="159"/>
      <c r="BN74" s="153" t="s">
        <v>539</v>
      </c>
      <c r="BO74" s="158"/>
      <c r="BP74" s="158"/>
      <c r="BQ74" s="159"/>
      <c r="BR74" s="153" t="s">
        <v>539</v>
      </c>
      <c r="BS74" s="158"/>
      <c r="BT74" s="158"/>
      <c r="BU74" s="159"/>
      <c r="BV74" s="125" t="s">
        <v>539</v>
      </c>
      <c r="BW74" s="121"/>
    </row>
    <row r="75" spans="1:75" ht="15" customHeight="1" x14ac:dyDescent="0.15">
      <c r="A75" s="260"/>
      <c r="B75" s="261"/>
      <c r="C75" s="179" t="s">
        <v>31</v>
      </c>
      <c r="D75" s="180"/>
      <c r="E75" s="180"/>
      <c r="F75" s="180"/>
      <c r="G75" s="180"/>
      <c r="H75" s="180"/>
      <c r="I75" s="180"/>
      <c r="J75" s="180"/>
      <c r="K75" s="312"/>
      <c r="L75" s="329"/>
      <c r="M75" s="330"/>
      <c r="N75" s="331"/>
      <c r="O75" s="335"/>
      <c r="P75" s="330"/>
      <c r="Q75" s="330"/>
      <c r="R75" s="330"/>
      <c r="S75" s="330"/>
      <c r="T75" s="330"/>
      <c r="U75" s="154" t="s">
        <v>538</v>
      </c>
      <c r="V75" s="351"/>
      <c r="W75" s="351"/>
      <c r="X75" s="335"/>
      <c r="Y75" s="153" t="s">
        <v>539</v>
      </c>
      <c r="Z75" s="351"/>
      <c r="AA75" s="351"/>
      <c r="AB75" s="335"/>
      <c r="AC75" s="153" t="s">
        <v>539</v>
      </c>
      <c r="AD75" s="351"/>
      <c r="AE75" s="351"/>
      <c r="AF75" s="335"/>
      <c r="AG75" s="125" t="s">
        <v>539</v>
      </c>
      <c r="AH75" s="44" t="str">
        <f t="shared" si="0"/>
        <v/>
      </c>
      <c r="AI75" s="49">
        <f t="shared" si="1"/>
        <v>6</v>
      </c>
      <c r="AJ75" s="152">
        <f t="shared" si="2"/>
        <v>0</v>
      </c>
      <c r="AK75" s="152">
        <f t="shared" si="3"/>
        <v>0</v>
      </c>
      <c r="AO75" s="120"/>
      <c r="AP75" s="401"/>
      <c r="AQ75" s="402"/>
      <c r="AR75" s="179" t="s">
        <v>31</v>
      </c>
      <c r="AS75" s="180"/>
      <c r="AT75" s="180"/>
      <c r="AU75" s="180"/>
      <c r="AV75" s="180"/>
      <c r="AW75" s="180"/>
      <c r="AX75" s="180"/>
      <c r="AY75" s="180"/>
      <c r="AZ75" s="312"/>
      <c r="BA75" s="487"/>
      <c r="BB75" s="158"/>
      <c r="BC75" s="158"/>
      <c r="BD75" s="351"/>
      <c r="BE75" s="351"/>
      <c r="BF75" s="351"/>
      <c r="BG75" s="351"/>
      <c r="BH75" s="351"/>
      <c r="BI75" s="335"/>
      <c r="BJ75" s="155" t="s">
        <v>538</v>
      </c>
      <c r="BK75" s="158"/>
      <c r="BL75" s="158"/>
      <c r="BM75" s="159"/>
      <c r="BN75" s="153" t="s">
        <v>539</v>
      </c>
      <c r="BO75" s="158"/>
      <c r="BP75" s="158"/>
      <c r="BQ75" s="159"/>
      <c r="BR75" s="153" t="s">
        <v>539</v>
      </c>
      <c r="BS75" s="158"/>
      <c r="BT75" s="158"/>
      <c r="BU75" s="159"/>
      <c r="BV75" s="125" t="s">
        <v>539</v>
      </c>
      <c r="BW75" s="121"/>
    </row>
    <row r="76" spans="1:75" ht="15" customHeight="1" x14ac:dyDescent="0.15">
      <c r="A76" s="260"/>
      <c r="B76" s="261"/>
      <c r="C76" s="179" t="s">
        <v>32</v>
      </c>
      <c r="D76" s="180"/>
      <c r="E76" s="180"/>
      <c r="F76" s="180"/>
      <c r="G76" s="180"/>
      <c r="H76" s="180"/>
      <c r="I76" s="180"/>
      <c r="J76" s="180"/>
      <c r="K76" s="312"/>
      <c r="L76" s="329"/>
      <c r="M76" s="330"/>
      <c r="N76" s="331"/>
      <c r="O76" s="335"/>
      <c r="P76" s="330"/>
      <c r="Q76" s="330"/>
      <c r="R76" s="330"/>
      <c r="S76" s="330"/>
      <c r="T76" s="330"/>
      <c r="U76" s="154" t="s">
        <v>538</v>
      </c>
      <c r="V76" s="351"/>
      <c r="W76" s="351"/>
      <c r="X76" s="335"/>
      <c r="Y76" s="153" t="s">
        <v>539</v>
      </c>
      <c r="Z76" s="351"/>
      <c r="AA76" s="351"/>
      <c r="AB76" s="335"/>
      <c r="AC76" s="153" t="s">
        <v>539</v>
      </c>
      <c r="AD76" s="351"/>
      <c r="AE76" s="351"/>
      <c r="AF76" s="335"/>
      <c r="AG76" s="125" t="s">
        <v>539</v>
      </c>
      <c r="AH76" s="44" t="str">
        <f t="shared" si="0"/>
        <v/>
      </c>
      <c r="AI76" s="49">
        <f t="shared" si="1"/>
        <v>7</v>
      </c>
      <c r="AJ76" s="152">
        <f t="shared" si="2"/>
        <v>0</v>
      </c>
      <c r="AK76" s="152">
        <f t="shared" si="3"/>
        <v>0</v>
      </c>
      <c r="AO76" s="120"/>
      <c r="AP76" s="401"/>
      <c r="AQ76" s="402"/>
      <c r="AR76" s="179" t="s">
        <v>32</v>
      </c>
      <c r="AS76" s="180"/>
      <c r="AT76" s="180"/>
      <c r="AU76" s="180"/>
      <c r="AV76" s="180"/>
      <c r="AW76" s="180"/>
      <c r="AX76" s="180"/>
      <c r="AY76" s="180"/>
      <c r="AZ76" s="312"/>
      <c r="BA76" s="487"/>
      <c r="BB76" s="158"/>
      <c r="BC76" s="158"/>
      <c r="BD76" s="351"/>
      <c r="BE76" s="351"/>
      <c r="BF76" s="351"/>
      <c r="BG76" s="351"/>
      <c r="BH76" s="351"/>
      <c r="BI76" s="335"/>
      <c r="BJ76" s="155" t="s">
        <v>538</v>
      </c>
      <c r="BK76" s="158"/>
      <c r="BL76" s="158"/>
      <c r="BM76" s="159"/>
      <c r="BN76" s="153" t="s">
        <v>539</v>
      </c>
      <c r="BO76" s="158"/>
      <c r="BP76" s="158"/>
      <c r="BQ76" s="159"/>
      <c r="BR76" s="153" t="s">
        <v>539</v>
      </c>
      <c r="BS76" s="158"/>
      <c r="BT76" s="158"/>
      <c r="BU76" s="159"/>
      <c r="BV76" s="125" t="s">
        <v>539</v>
      </c>
      <c r="BW76" s="121"/>
    </row>
    <row r="77" spans="1:75" ht="15" customHeight="1" x14ac:dyDescent="0.15">
      <c r="A77" s="260"/>
      <c r="B77" s="261"/>
      <c r="C77" s="179" t="s">
        <v>33</v>
      </c>
      <c r="D77" s="180"/>
      <c r="E77" s="180"/>
      <c r="F77" s="180"/>
      <c r="G77" s="180"/>
      <c r="H77" s="180"/>
      <c r="I77" s="180"/>
      <c r="J77" s="180"/>
      <c r="K77" s="312"/>
      <c r="L77" s="329"/>
      <c r="M77" s="330"/>
      <c r="N77" s="331"/>
      <c r="O77" s="335"/>
      <c r="P77" s="330"/>
      <c r="Q77" s="330"/>
      <c r="R77" s="330"/>
      <c r="S77" s="330"/>
      <c r="T77" s="330"/>
      <c r="U77" s="154" t="s">
        <v>538</v>
      </c>
      <c r="V77" s="351"/>
      <c r="W77" s="351"/>
      <c r="X77" s="335"/>
      <c r="Y77" s="153" t="s">
        <v>539</v>
      </c>
      <c r="Z77" s="351"/>
      <c r="AA77" s="351"/>
      <c r="AB77" s="335"/>
      <c r="AC77" s="153" t="s">
        <v>539</v>
      </c>
      <c r="AD77" s="351"/>
      <c r="AE77" s="351"/>
      <c r="AF77" s="335"/>
      <c r="AG77" s="125" t="s">
        <v>539</v>
      </c>
      <c r="AH77" s="44" t="str">
        <f t="shared" si="0"/>
        <v/>
      </c>
      <c r="AI77" s="49">
        <f t="shared" si="1"/>
        <v>8</v>
      </c>
      <c r="AJ77" s="152">
        <f t="shared" si="2"/>
        <v>0</v>
      </c>
      <c r="AK77" s="152">
        <f t="shared" si="3"/>
        <v>0</v>
      </c>
      <c r="AO77" s="120"/>
      <c r="AP77" s="401"/>
      <c r="AQ77" s="402"/>
      <c r="AR77" s="179" t="s">
        <v>33</v>
      </c>
      <c r="AS77" s="180"/>
      <c r="AT77" s="180"/>
      <c r="AU77" s="180"/>
      <c r="AV77" s="180"/>
      <c r="AW77" s="180"/>
      <c r="AX77" s="180"/>
      <c r="AY77" s="180"/>
      <c r="AZ77" s="312"/>
      <c r="BA77" s="487"/>
      <c r="BB77" s="158"/>
      <c r="BC77" s="158"/>
      <c r="BD77" s="351"/>
      <c r="BE77" s="351"/>
      <c r="BF77" s="351"/>
      <c r="BG77" s="351"/>
      <c r="BH77" s="351"/>
      <c r="BI77" s="335"/>
      <c r="BJ77" s="155" t="s">
        <v>538</v>
      </c>
      <c r="BK77" s="158"/>
      <c r="BL77" s="158"/>
      <c r="BM77" s="159"/>
      <c r="BN77" s="153" t="s">
        <v>539</v>
      </c>
      <c r="BO77" s="158"/>
      <c r="BP77" s="158"/>
      <c r="BQ77" s="159"/>
      <c r="BR77" s="153" t="s">
        <v>539</v>
      </c>
      <c r="BS77" s="158"/>
      <c r="BT77" s="158"/>
      <c r="BU77" s="159"/>
      <c r="BV77" s="125" t="s">
        <v>539</v>
      </c>
      <c r="BW77" s="121"/>
    </row>
    <row r="78" spans="1:75" ht="15" customHeight="1" x14ac:dyDescent="0.15">
      <c r="A78" s="260"/>
      <c r="B78" s="261"/>
      <c r="C78" s="179" t="s">
        <v>34</v>
      </c>
      <c r="D78" s="180"/>
      <c r="E78" s="180"/>
      <c r="F78" s="180"/>
      <c r="G78" s="180"/>
      <c r="H78" s="180"/>
      <c r="I78" s="180"/>
      <c r="J78" s="180"/>
      <c r="K78" s="312"/>
      <c r="L78" s="329"/>
      <c r="M78" s="330"/>
      <c r="N78" s="331"/>
      <c r="O78" s="335"/>
      <c r="P78" s="330"/>
      <c r="Q78" s="330"/>
      <c r="R78" s="330"/>
      <c r="S78" s="330"/>
      <c r="T78" s="330"/>
      <c r="U78" s="154" t="s">
        <v>538</v>
      </c>
      <c r="V78" s="351"/>
      <c r="W78" s="351"/>
      <c r="X78" s="335"/>
      <c r="Y78" s="153" t="s">
        <v>539</v>
      </c>
      <c r="Z78" s="351"/>
      <c r="AA78" s="351"/>
      <c r="AB78" s="335"/>
      <c r="AC78" s="153" t="s">
        <v>539</v>
      </c>
      <c r="AD78" s="351"/>
      <c r="AE78" s="351"/>
      <c r="AF78" s="335"/>
      <c r="AG78" s="125" t="s">
        <v>539</v>
      </c>
      <c r="AH78" s="44" t="str">
        <f t="shared" si="0"/>
        <v/>
      </c>
      <c r="AI78" s="49">
        <f t="shared" si="1"/>
        <v>9</v>
      </c>
      <c r="AJ78" s="152">
        <f t="shared" si="2"/>
        <v>0</v>
      </c>
      <c r="AK78" s="152">
        <f t="shared" si="3"/>
        <v>0</v>
      </c>
      <c r="AO78" s="120"/>
      <c r="AP78" s="401"/>
      <c r="AQ78" s="402"/>
      <c r="AR78" s="179" t="s">
        <v>34</v>
      </c>
      <c r="AS78" s="180"/>
      <c r="AT78" s="180"/>
      <c r="AU78" s="180"/>
      <c r="AV78" s="180"/>
      <c r="AW78" s="180"/>
      <c r="AX78" s="180"/>
      <c r="AY78" s="180"/>
      <c r="AZ78" s="312"/>
      <c r="BA78" s="487"/>
      <c r="BB78" s="158"/>
      <c r="BC78" s="158"/>
      <c r="BD78" s="351"/>
      <c r="BE78" s="351"/>
      <c r="BF78" s="351"/>
      <c r="BG78" s="351"/>
      <c r="BH78" s="351"/>
      <c r="BI78" s="335"/>
      <c r="BJ78" s="155" t="s">
        <v>538</v>
      </c>
      <c r="BK78" s="158"/>
      <c r="BL78" s="158"/>
      <c r="BM78" s="159"/>
      <c r="BN78" s="153" t="s">
        <v>539</v>
      </c>
      <c r="BO78" s="158"/>
      <c r="BP78" s="158"/>
      <c r="BQ78" s="159"/>
      <c r="BR78" s="153" t="s">
        <v>539</v>
      </c>
      <c r="BS78" s="158"/>
      <c r="BT78" s="158"/>
      <c r="BU78" s="159"/>
      <c r="BV78" s="125" t="s">
        <v>539</v>
      </c>
      <c r="BW78" s="121"/>
    </row>
    <row r="79" spans="1:75" ht="15" customHeight="1" x14ac:dyDescent="0.15">
      <c r="A79" s="260"/>
      <c r="B79" s="261"/>
      <c r="C79" s="179" t="s">
        <v>35</v>
      </c>
      <c r="D79" s="180"/>
      <c r="E79" s="180"/>
      <c r="F79" s="180"/>
      <c r="G79" s="180"/>
      <c r="H79" s="180"/>
      <c r="I79" s="180"/>
      <c r="J79" s="180"/>
      <c r="K79" s="312"/>
      <c r="L79" s="329"/>
      <c r="M79" s="330"/>
      <c r="N79" s="331"/>
      <c r="O79" s="335"/>
      <c r="P79" s="330"/>
      <c r="Q79" s="330"/>
      <c r="R79" s="330"/>
      <c r="S79" s="330"/>
      <c r="T79" s="330"/>
      <c r="U79" s="154" t="s">
        <v>538</v>
      </c>
      <c r="V79" s="351"/>
      <c r="W79" s="351"/>
      <c r="X79" s="335"/>
      <c r="Y79" s="153" t="s">
        <v>539</v>
      </c>
      <c r="Z79" s="351"/>
      <c r="AA79" s="351"/>
      <c r="AB79" s="335"/>
      <c r="AC79" s="153" t="s">
        <v>539</v>
      </c>
      <c r="AD79" s="351"/>
      <c r="AE79" s="351"/>
      <c r="AF79" s="335"/>
      <c r="AG79" s="125" t="s">
        <v>539</v>
      </c>
      <c r="AH79" s="44" t="str">
        <f t="shared" si="0"/>
        <v/>
      </c>
      <c r="AI79" s="49">
        <f t="shared" si="1"/>
        <v>10</v>
      </c>
      <c r="AJ79" s="152">
        <f t="shared" si="2"/>
        <v>0</v>
      </c>
      <c r="AK79" s="152">
        <f t="shared" si="3"/>
        <v>0</v>
      </c>
      <c r="AO79" s="120"/>
      <c r="AP79" s="401"/>
      <c r="AQ79" s="402"/>
      <c r="AR79" s="179" t="s">
        <v>35</v>
      </c>
      <c r="AS79" s="180"/>
      <c r="AT79" s="180"/>
      <c r="AU79" s="180"/>
      <c r="AV79" s="180"/>
      <c r="AW79" s="180"/>
      <c r="AX79" s="180"/>
      <c r="AY79" s="180"/>
      <c r="AZ79" s="312"/>
      <c r="BA79" s="487"/>
      <c r="BB79" s="158"/>
      <c r="BC79" s="158"/>
      <c r="BD79" s="351"/>
      <c r="BE79" s="351"/>
      <c r="BF79" s="351"/>
      <c r="BG79" s="351"/>
      <c r="BH79" s="351"/>
      <c r="BI79" s="335"/>
      <c r="BJ79" s="155" t="s">
        <v>538</v>
      </c>
      <c r="BK79" s="158"/>
      <c r="BL79" s="158"/>
      <c r="BM79" s="159"/>
      <c r="BN79" s="153" t="s">
        <v>539</v>
      </c>
      <c r="BO79" s="158"/>
      <c r="BP79" s="158"/>
      <c r="BQ79" s="159"/>
      <c r="BR79" s="153" t="s">
        <v>539</v>
      </c>
      <c r="BS79" s="158"/>
      <c r="BT79" s="158"/>
      <c r="BU79" s="159"/>
      <c r="BV79" s="125" t="s">
        <v>539</v>
      </c>
      <c r="BW79" s="121"/>
    </row>
    <row r="80" spans="1:75" ht="15" customHeight="1" x14ac:dyDescent="0.15">
      <c r="A80" s="260"/>
      <c r="B80" s="261"/>
      <c r="C80" s="179" t="s">
        <v>36</v>
      </c>
      <c r="D80" s="180"/>
      <c r="E80" s="180"/>
      <c r="F80" s="180"/>
      <c r="G80" s="180"/>
      <c r="H80" s="180"/>
      <c r="I80" s="180"/>
      <c r="J80" s="180"/>
      <c r="K80" s="312"/>
      <c r="L80" s="329"/>
      <c r="M80" s="330"/>
      <c r="N80" s="331"/>
      <c r="O80" s="335"/>
      <c r="P80" s="330"/>
      <c r="Q80" s="330"/>
      <c r="R80" s="330"/>
      <c r="S80" s="330"/>
      <c r="T80" s="330"/>
      <c r="U80" s="154" t="s">
        <v>538</v>
      </c>
      <c r="V80" s="351"/>
      <c r="W80" s="351"/>
      <c r="X80" s="335"/>
      <c r="Y80" s="153" t="s">
        <v>539</v>
      </c>
      <c r="Z80" s="351"/>
      <c r="AA80" s="351"/>
      <c r="AB80" s="335"/>
      <c r="AC80" s="153" t="s">
        <v>539</v>
      </c>
      <c r="AD80" s="351"/>
      <c r="AE80" s="351"/>
      <c r="AF80" s="335"/>
      <c r="AG80" s="125" t="s">
        <v>539</v>
      </c>
      <c r="AH80" s="44" t="str">
        <f t="shared" si="0"/>
        <v/>
      </c>
      <c r="AI80" s="49">
        <f t="shared" si="1"/>
        <v>11</v>
      </c>
      <c r="AJ80" s="152">
        <f t="shared" si="2"/>
        <v>0</v>
      </c>
      <c r="AK80" s="152">
        <f t="shared" si="3"/>
        <v>0</v>
      </c>
      <c r="AO80" s="120"/>
      <c r="AP80" s="401"/>
      <c r="AQ80" s="402"/>
      <c r="AR80" s="179" t="s">
        <v>36</v>
      </c>
      <c r="AS80" s="180"/>
      <c r="AT80" s="180"/>
      <c r="AU80" s="180"/>
      <c r="AV80" s="180"/>
      <c r="AW80" s="180"/>
      <c r="AX80" s="180"/>
      <c r="AY80" s="180"/>
      <c r="AZ80" s="312"/>
      <c r="BA80" s="487"/>
      <c r="BB80" s="158"/>
      <c r="BC80" s="158"/>
      <c r="BD80" s="351"/>
      <c r="BE80" s="351"/>
      <c r="BF80" s="351"/>
      <c r="BG80" s="351"/>
      <c r="BH80" s="351"/>
      <c r="BI80" s="335"/>
      <c r="BJ80" s="155" t="s">
        <v>538</v>
      </c>
      <c r="BK80" s="158"/>
      <c r="BL80" s="158"/>
      <c r="BM80" s="159"/>
      <c r="BN80" s="153" t="s">
        <v>539</v>
      </c>
      <c r="BO80" s="158"/>
      <c r="BP80" s="158"/>
      <c r="BQ80" s="159"/>
      <c r="BR80" s="153" t="s">
        <v>539</v>
      </c>
      <c r="BS80" s="158"/>
      <c r="BT80" s="158"/>
      <c r="BU80" s="159"/>
      <c r="BV80" s="125" t="s">
        <v>539</v>
      </c>
      <c r="BW80" s="121"/>
    </row>
    <row r="81" spans="1:75" ht="15" customHeight="1" x14ac:dyDescent="0.15">
      <c r="A81" s="260"/>
      <c r="B81" s="261"/>
      <c r="C81" s="179" t="s">
        <v>37</v>
      </c>
      <c r="D81" s="180"/>
      <c r="E81" s="180"/>
      <c r="F81" s="180"/>
      <c r="G81" s="180"/>
      <c r="H81" s="180"/>
      <c r="I81" s="180"/>
      <c r="J81" s="180"/>
      <c r="K81" s="312"/>
      <c r="L81" s="329"/>
      <c r="M81" s="330"/>
      <c r="N81" s="331"/>
      <c r="O81" s="335"/>
      <c r="P81" s="330"/>
      <c r="Q81" s="330"/>
      <c r="R81" s="330"/>
      <c r="S81" s="330"/>
      <c r="T81" s="330"/>
      <c r="U81" s="154" t="s">
        <v>538</v>
      </c>
      <c r="V81" s="351"/>
      <c r="W81" s="351"/>
      <c r="X81" s="335"/>
      <c r="Y81" s="153" t="s">
        <v>539</v>
      </c>
      <c r="Z81" s="351"/>
      <c r="AA81" s="351"/>
      <c r="AB81" s="335"/>
      <c r="AC81" s="153" t="s">
        <v>539</v>
      </c>
      <c r="AD81" s="351"/>
      <c r="AE81" s="351"/>
      <c r="AF81" s="335"/>
      <c r="AG81" s="125" t="s">
        <v>539</v>
      </c>
      <c r="AH81" s="44" t="str">
        <f t="shared" si="0"/>
        <v/>
      </c>
      <c r="AI81" s="49">
        <f t="shared" si="1"/>
        <v>12</v>
      </c>
      <c r="AJ81" s="152">
        <f t="shared" si="2"/>
        <v>0</v>
      </c>
      <c r="AK81" s="152">
        <f t="shared" si="3"/>
        <v>0</v>
      </c>
      <c r="AO81" s="120"/>
      <c r="AP81" s="401" t="s">
        <v>10</v>
      </c>
      <c r="AQ81" s="402"/>
      <c r="AR81" s="179" t="s">
        <v>37</v>
      </c>
      <c r="AS81" s="180"/>
      <c r="AT81" s="180"/>
      <c r="AU81" s="180"/>
      <c r="AV81" s="180"/>
      <c r="AW81" s="180"/>
      <c r="AX81" s="180"/>
      <c r="AY81" s="180"/>
      <c r="AZ81" s="312"/>
      <c r="BA81" s="487">
        <v>800</v>
      </c>
      <c r="BB81" s="158"/>
      <c r="BC81" s="158"/>
      <c r="BD81" s="351">
        <v>40000</v>
      </c>
      <c r="BE81" s="351"/>
      <c r="BF81" s="351"/>
      <c r="BG81" s="351"/>
      <c r="BH81" s="351"/>
      <c r="BI81" s="335"/>
      <c r="BJ81" s="155" t="s">
        <v>538</v>
      </c>
      <c r="BK81" s="158"/>
      <c r="BL81" s="158"/>
      <c r="BM81" s="159"/>
      <c r="BN81" s="153" t="s">
        <v>539</v>
      </c>
      <c r="BO81" s="158">
        <v>1</v>
      </c>
      <c r="BP81" s="158"/>
      <c r="BQ81" s="159"/>
      <c r="BR81" s="153" t="s">
        <v>539</v>
      </c>
      <c r="BS81" s="158"/>
      <c r="BT81" s="158"/>
      <c r="BU81" s="159"/>
      <c r="BV81" s="125" t="s">
        <v>539</v>
      </c>
      <c r="BW81" s="121"/>
    </row>
    <row r="82" spans="1:75" ht="15" customHeight="1" x14ac:dyDescent="0.15">
      <c r="A82" s="260"/>
      <c r="B82" s="261"/>
      <c r="C82" s="179" t="s">
        <v>38</v>
      </c>
      <c r="D82" s="180"/>
      <c r="E82" s="180"/>
      <c r="F82" s="180"/>
      <c r="G82" s="180"/>
      <c r="H82" s="180"/>
      <c r="I82" s="180"/>
      <c r="J82" s="180"/>
      <c r="K82" s="312"/>
      <c r="L82" s="329"/>
      <c r="M82" s="330"/>
      <c r="N82" s="331"/>
      <c r="O82" s="335"/>
      <c r="P82" s="330"/>
      <c r="Q82" s="330"/>
      <c r="R82" s="330"/>
      <c r="S82" s="330"/>
      <c r="T82" s="330"/>
      <c r="U82" s="154" t="s">
        <v>538</v>
      </c>
      <c r="V82" s="351"/>
      <c r="W82" s="351"/>
      <c r="X82" s="335"/>
      <c r="Y82" s="153" t="s">
        <v>539</v>
      </c>
      <c r="Z82" s="351"/>
      <c r="AA82" s="351"/>
      <c r="AB82" s="335"/>
      <c r="AC82" s="153" t="s">
        <v>539</v>
      </c>
      <c r="AD82" s="351"/>
      <c r="AE82" s="351"/>
      <c r="AF82" s="335"/>
      <c r="AG82" s="125" t="s">
        <v>539</v>
      </c>
      <c r="AH82" s="44" t="str">
        <f t="shared" si="0"/>
        <v/>
      </c>
      <c r="AI82" s="49">
        <f t="shared" si="1"/>
        <v>13</v>
      </c>
      <c r="AJ82" s="152">
        <f t="shared" si="2"/>
        <v>0</v>
      </c>
      <c r="AK82" s="152">
        <f t="shared" si="3"/>
        <v>0</v>
      </c>
      <c r="AO82" s="120"/>
      <c r="AP82" s="401"/>
      <c r="AQ82" s="402"/>
      <c r="AR82" s="179" t="s">
        <v>38</v>
      </c>
      <c r="AS82" s="180"/>
      <c r="AT82" s="180"/>
      <c r="AU82" s="180"/>
      <c r="AV82" s="180"/>
      <c r="AW82" s="180"/>
      <c r="AX82" s="180"/>
      <c r="AY82" s="180"/>
      <c r="AZ82" s="312"/>
      <c r="BA82" s="487"/>
      <c r="BB82" s="158"/>
      <c r="BC82" s="158"/>
      <c r="BD82" s="351"/>
      <c r="BE82" s="351"/>
      <c r="BF82" s="351"/>
      <c r="BG82" s="351"/>
      <c r="BH82" s="351"/>
      <c r="BI82" s="335"/>
      <c r="BJ82" s="155" t="s">
        <v>538</v>
      </c>
      <c r="BK82" s="158"/>
      <c r="BL82" s="158"/>
      <c r="BM82" s="159"/>
      <c r="BN82" s="153" t="s">
        <v>539</v>
      </c>
      <c r="BO82" s="158"/>
      <c r="BP82" s="158"/>
      <c r="BQ82" s="159"/>
      <c r="BR82" s="153" t="s">
        <v>539</v>
      </c>
      <c r="BS82" s="158"/>
      <c r="BT82" s="158"/>
      <c r="BU82" s="159"/>
      <c r="BV82" s="125" t="s">
        <v>539</v>
      </c>
      <c r="BW82" s="121"/>
    </row>
    <row r="83" spans="1:75" ht="15" customHeight="1" x14ac:dyDescent="0.15">
      <c r="A83" s="260"/>
      <c r="B83" s="261"/>
      <c r="C83" s="179" t="s">
        <v>39</v>
      </c>
      <c r="D83" s="180"/>
      <c r="E83" s="180"/>
      <c r="F83" s="180"/>
      <c r="G83" s="180"/>
      <c r="H83" s="180"/>
      <c r="I83" s="180"/>
      <c r="J83" s="180"/>
      <c r="K83" s="312"/>
      <c r="L83" s="329"/>
      <c r="M83" s="330"/>
      <c r="N83" s="331"/>
      <c r="O83" s="335"/>
      <c r="P83" s="330"/>
      <c r="Q83" s="330"/>
      <c r="R83" s="330"/>
      <c r="S83" s="330"/>
      <c r="T83" s="330"/>
      <c r="U83" s="154" t="s">
        <v>538</v>
      </c>
      <c r="V83" s="351"/>
      <c r="W83" s="351"/>
      <c r="X83" s="335"/>
      <c r="Y83" s="153" t="s">
        <v>539</v>
      </c>
      <c r="Z83" s="351"/>
      <c r="AA83" s="351"/>
      <c r="AB83" s="335"/>
      <c r="AC83" s="153" t="s">
        <v>539</v>
      </c>
      <c r="AD83" s="351"/>
      <c r="AE83" s="351"/>
      <c r="AF83" s="335"/>
      <c r="AG83" s="125" t="s">
        <v>539</v>
      </c>
      <c r="AH83" s="44" t="str">
        <f t="shared" si="0"/>
        <v/>
      </c>
      <c r="AI83" s="49">
        <f t="shared" si="1"/>
        <v>14</v>
      </c>
      <c r="AJ83" s="152">
        <f t="shared" si="2"/>
        <v>0</v>
      </c>
      <c r="AK83" s="152">
        <f t="shared" si="3"/>
        <v>0</v>
      </c>
      <c r="AO83" s="120"/>
      <c r="AP83" s="401"/>
      <c r="AQ83" s="402"/>
      <c r="AR83" s="179" t="s">
        <v>39</v>
      </c>
      <c r="AS83" s="180"/>
      <c r="AT83" s="180"/>
      <c r="AU83" s="180"/>
      <c r="AV83" s="180"/>
      <c r="AW83" s="180"/>
      <c r="AX83" s="180"/>
      <c r="AY83" s="180"/>
      <c r="AZ83" s="312"/>
      <c r="BA83" s="487"/>
      <c r="BB83" s="158"/>
      <c r="BC83" s="158"/>
      <c r="BD83" s="351"/>
      <c r="BE83" s="351"/>
      <c r="BF83" s="351"/>
      <c r="BG83" s="351"/>
      <c r="BH83" s="351"/>
      <c r="BI83" s="335"/>
      <c r="BJ83" s="155" t="s">
        <v>538</v>
      </c>
      <c r="BK83" s="158"/>
      <c r="BL83" s="158"/>
      <c r="BM83" s="159"/>
      <c r="BN83" s="153" t="s">
        <v>539</v>
      </c>
      <c r="BO83" s="158"/>
      <c r="BP83" s="158"/>
      <c r="BQ83" s="159"/>
      <c r="BR83" s="153" t="s">
        <v>539</v>
      </c>
      <c r="BS83" s="158"/>
      <c r="BT83" s="158"/>
      <c r="BU83" s="159"/>
      <c r="BV83" s="125" t="s">
        <v>539</v>
      </c>
      <c r="BW83" s="121"/>
    </row>
    <row r="84" spans="1:75" ht="15" customHeight="1" x14ac:dyDescent="0.15">
      <c r="A84" s="260"/>
      <c r="B84" s="261"/>
      <c r="C84" s="179" t="s">
        <v>40</v>
      </c>
      <c r="D84" s="180"/>
      <c r="E84" s="180"/>
      <c r="F84" s="180"/>
      <c r="G84" s="180"/>
      <c r="H84" s="180"/>
      <c r="I84" s="180"/>
      <c r="J84" s="180"/>
      <c r="K84" s="312"/>
      <c r="L84" s="329"/>
      <c r="M84" s="330"/>
      <c r="N84" s="331"/>
      <c r="O84" s="335"/>
      <c r="P84" s="330"/>
      <c r="Q84" s="330"/>
      <c r="R84" s="330"/>
      <c r="S84" s="330"/>
      <c r="T84" s="330"/>
      <c r="U84" s="154" t="s">
        <v>538</v>
      </c>
      <c r="V84" s="351"/>
      <c r="W84" s="351"/>
      <c r="X84" s="335"/>
      <c r="Y84" s="153" t="s">
        <v>539</v>
      </c>
      <c r="Z84" s="351"/>
      <c r="AA84" s="351"/>
      <c r="AB84" s="335"/>
      <c r="AC84" s="153" t="s">
        <v>539</v>
      </c>
      <c r="AD84" s="351"/>
      <c r="AE84" s="351"/>
      <c r="AF84" s="335"/>
      <c r="AG84" s="125" t="s">
        <v>539</v>
      </c>
      <c r="AH84" s="44" t="str">
        <f t="shared" si="0"/>
        <v/>
      </c>
      <c r="AI84" s="49">
        <f t="shared" si="1"/>
        <v>15</v>
      </c>
      <c r="AJ84" s="152">
        <f t="shared" si="2"/>
        <v>0</v>
      </c>
      <c r="AK84" s="152">
        <f t="shared" si="3"/>
        <v>0</v>
      </c>
      <c r="AO84" s="120"/>
      <c r="AP84" s="401"/>
      <c r="AQ84" s="402"/>
      <c r="AR84" s="179" t="s">
        <v>40</v>
      </c>
      <c r="AS84" s="180"/>
      <c r="AT84" s="180"/>
      <c r="AU84" s="180"/>
      <c r="AV84" s="180"/>
      <c r="AW84" s="180"/>
      <c r="AX84" s="180"/>
      <c r="AY84" s="180"/>
      <c r="AZ84" s="312"/>
      <c r="BA84" s="487"/>
      <c r="BB84" s="158"/>
      <c r="BC84" s="158"/>
      <c r="BD84" s="351"/>
      <c r="BE84" s="351"/>
      <c r="BF84" s="351"/>
      <c r="BG84" s="351"/>
      <c r="BH84" s="351"/>
      <c r="BI84" s="335"/>
      <c r="BJ84" s="155" t="s">
        <v>538</v>
      </c>
      <c r="BK84" s="158"/>
      <c r="BL84" s="158"/>
      <c r="BM84" s="159"/>
      <c r="BN84" s="153" t="s">
        <v>539</v>
      </c>
      <c r="BO84" s="158"/>
      <c r="BP84" s="158"/>
      <c r="BQ84" s="159"/>
      <c r="BR84" s="153" t="s">
        <v>539</v>
      </c>
      <c r="BS84" s="158"/>
      <c r="BT84" s="158"/>
      <c r="BU84" s="159"/>
      <c r="BV84" s="125" t="s">
        <v>539</v>
      </c>
      <c r="BW84" s="121"/>
    </row>
    <row r="85" spans="1:75" ht="15" customHeight="1" x14ac:dyDescent="0.15">
      <c r="A85" s="260"/>
      <c r="B85" s="261"/>
      <c r="C85" s="179" t="s">
        <v>41</v>
      </c>
      <c r="D85" s="180"/>
      <c r="E85" s="180"/>
      <c r="F85" s="180"/>
      <c r="G85" s="180"/>
      <c r="H85" s="180"/>
      <c r="I85" s="180"/>
      <c r="J85" s="180"/>
      <c r="K85" s="312"/>
      <c r="L85" s="329"/>
      <c r="M85" s="330"/>
      <c r="N85" s="331"/>
      <c r="O85" s="335"/>
      <c r="P85" s="330"/>
      <c r="Q85" s="330"/>
      <c r="R85" s="330"/>
      <c r="S85" s="330"/>
      <c r="T85" s="330"/>
      <c r="U85" s="154" t="s">
        <v>538</v>
      </c>
      <c r="V85" s="351"/>
      <c r="W85" s="351"/>
      <c r="X85" s="335"/>
      <c r="Y85" s="153" t="s">
        <v>539</v>
      </c>
      <c r="Z85" s="351"/>
      <c r="AA85" s="351"/>
      <c r="AB85" s="335"/>
      <c r="AC85" s="153" t="s">
        <v>539</v>
      </c>
      <c r="AD85" s="351"/>
      <c r="AE85" s="351"/>
      <c r="AF85" s="335"/>
      <c r="AG85" s="125" t="s">
        <v>539</v>
      </c>
      <c r="AH85" s="44" t="str">
        <f t="shared" si="0"/>
        <v/>
      </c>
      <c r="AI85" s="49">
        <f t="shared" si="1"/>
        <v>16</v>
      </c>
      <c r="AJ85" s="152">
        <f t="shared" si="2"/>
        <v>0</v>
      </c>
      <c r="AK85" s="152">
        <f t="shared" si="3"/>
        <v>0</v>
      </c>
      <c r="AO85" s="120"/>
      <c r="AP85" s="401"/>
      <c r="AQ85" s="402"/>
      <c r="AR85" s="179" t="s">
        <v>41</v>
      </c>
      <c r="AS85" s="180"/>
      <c r="AT85" s="180"/>
      <c r="AU85" s="180"/>
      <c r="AV85" s="180"/>
      <c r="AW85" s="180"/>
      <c r="AX85" s="180"/>
      <c r="AY85" s="180"/>
      <c r="AZ85" s="312"/>
      <c r="BA85" s="487"/>
      <c r="BB85" s="158"/>
      <c r="BC85" s="158"/>
      <c r="BD85" s="351"/>
      <c r="BE85" s="351"/>
      <c r="BF85" s="351"/>
      <c r="BG85" s="351"/>
      <c r="BH85" s="351"/>
      <c r="BI85" s="335"/>
      <c r="BJ85" s="155" t="s">
        <v>538</v>
      </c>
      <c r="BK85" s="158"/>
      <c r="BL85" s="158"/>
      <c r="BM85" s="159"/>
      <c r="BN85" s="153" t="s">
        <v>539</v>
      </c>
      <c r="BO85" s="158"/>
      <c r="BP85" s="158"/>
      <c r="BQ85" s="159"/>
      <c r="BR85" s="153" t="s">
        <v>539</v>
      </c>
      <c r="BS85" s="158"/>
      <c r="BT85" s="158"/>
      <c r="BU85" s="159"/>
      <c r="BV85" s="125" t="s">
        <v>539</v>
      </c>
      <c r="BW85" s="121"/>
    </row>
    <row r="86" spans="1:75" ht="15" customHeight="1" x14ac:dyDescent="0.15">
      <c r="A86" s="260"/>
      <c r="B86" s="261"/>
      <c r="C86" s="179" t="s">
        <v>42</v>
      </c>
      <c r="D86" s="180"/>
      <c r="E86" s="180"/>
      <c r="F86" s="180"/>
      <c r="G86" s="180"/>
      <c r="H86" s="180"/>
      <c r="I86" s="180"/>
      <c r="J86" s="180"/>
      <c r="K86" s="312"/>
      <c r="L86" s="329"/>
      <c r="M86" s="330"/>
      <c r="N86" s="331"/>
      <c r="O86" s="335"/>
      <c r="P86" s="330"/>
      <c r="Q86" s="330"/>
      <c r="R86" s="330"/>
      <c r="S86" s="330"/>
      <c r="T86" s="330"/>
      <c r="U86" s="154" t="s">
        <v>538</v>
      </c>
      <c r="V86" s="351"/>
      <c r="W86" s="351"/>
      <c r="X86" s="335"/>
      <c r="Y86" s="153" t="s">
        <v>539</v>
      </c>
      <c r="Z86" s="351"/>
      <c r="AA86" s="351"/>
      <c r="AB86" s="335"/>
      <c r="AC86" s="153" t="s">
        <v>539</v>
      </c>
      <c r="AD86" s="351"/>
      <c r="AE86" s="351"/>
      <c r="AF86" s="335"/>
      <c r="AG86" s="125" t="s">
        <v>539</v>
      </c>
      <c r="AH86" s="44" t="str">
        <f t="shared" si="0"/>
        <v/>
      </c>
      <c r="AI86" s="49">
        <f t="shared" si="1"/>
        <v>17</v>
      </c>
      <c r="AJ86" s="152">
        <f t="shared" si="2"/>
        <v>0</v>
      </c>
      <c r="AK86" s="152">
        <f t="shared" si="3"/>
        <v>0</v>
      </c>
      <c r="AO86" s="120"/>
      <c r="AP86" s="401"/>
      <c r="AQ86" s="402"/>
      <c r="AR86" s="179" t="s">
        <v>42</v>
      </c>
      <c r="AS86" s="180"/>
      <c r="AT86" s="180"/>
      <c r="AU86" s="180"/>
      <c r="AV86" s="180"/>
      <c r="AW86" s="180"/>
      <c r="AX86" s="180"/>
      <c r="AY86" s="180"/>
      <c r="AZ86" s="312"/>
      <c r="BA86" s="487"/>
      <c r="BB86" s="158"/>
      <c r="BC86" s="158"/>
      <c r="BD86" s="351"/>
      <c r="BE86" s="351"/>
      <c r="BF86" s="351"/>
      <c r="BG86" s="351"/>
      <c r="BH86" s="351"/>
      <c r="BI86" s="335"/>
      <c r="BJ86" s="155" t="s">
        <v>538</v>
      </c>
      <c r="BK86" s="158"/>
      <c r="BL86" s="158"/>
      <c r="BM86" s="159"/>
      <c r="BN86" s="153" t="s">
        <v>539</v>
      </c>
      <c r="BO86" s="158"/>
      <c r="BP86" s="158"/>
      <c r="BQ86" s="159"/>
      <c r="BR86" s="153" t="s">
        <v>539</v>
      </c>
      <c r="BS86" s="158"/>
      <c r="BT86" s="158"/>
      <c r="BU86" s="159"/>
      <c r="BV86" s="125" t="s">
        <v>539</v>
      </c>
      <c r="BW86" s="121"/>
    </row>
    <row r="87" spans="1:75" ht="15" customHeight="1" x14ac:dyDescent="0.15">
      <c r="A87" s="260"/>
      <c r="B87" s="261"/>
      <c r="C87" s="179" t="s">
        <v>43</v>
      </c>
      <c r="D87" s="180"/>
      <c r="E87" s="180"/>
      <c r="F87" s="180"/>
      <c r="G87" s="180"/>
      <c r="H87" s="180"/>
      <c r="I87" s="180"/>
      <c r="J87" s="180"/>
      <c r="K87" s="312"/>
      <c r="L87" s="329"/>
      <c r="M87" s="330"/>
      <c r="N87" s="331"/>
      <c r="O87" s="335"/>
      <c r="P87" s="330"/>
      <c r="Q87" s="330"/>
      <c r="R87" s="330"/>
      <c r="S87" s="330"/>
      <c r="T87" s="330"/>
      <c r="U87" s="154" t="s">
        <v>538</v>
      </c>
      <c r="V87" s="351"/>
      <c r="W87" s="351"/>
      <c r="X87" s="335"/>
      <c r="Y87" s="153" t="s">
        <v>539</v>
      </c>
      <c r="Z87" s="351"/>
      <c r="AA87" s="351"/>
      <c r="AB87" s="335"/>
      <c r="AC87" s="153" t="s">
        <v>539</v>
      </c>
      <c r="AD87" s="351"/>
      <c r="AE87" s="351"/>
      <c r="AF87" s="335"/>
      <c r="AG87" s="125" t="s">
        <v>539</v>
      </c>
      <c r="AH87" s="44" t="str">
        <f t="shared" si="0"/>
        <v/>
      </c>
      <c r="AI87" s="49">
        <f t="shared" si="1"/>
        <v>18</v>
      </c>
      <c r="AJ87" s="152">
        <f t="shared" si="2"/>
        <v>0</v>
      </c>
      <c r="AK87" s="152">
        <f t="shared" si="3"/>
        <v>0</v>
      </c>
      <c r="AO87" s="120"/>
      <c r="AP87" s="401"/>
      <c r="AQ87" s="402"/>
      <c r="AR87" s="179" t="s">
        <v>43</v>
      </c>
      <c r="AS87" s="180"/>
      <c r="AT87" s="180"/>
      <c r="AU87" s="180"/>
      <c r="AV87" s="180"/>
      <c r="AW87" s="180"/>
      <c r="AX87" s="180"/>
      <c r="AY87" s="180"/>
      <c r="AZ87" s="312"/>
      <c r="BA87" s="487"/>
      <c r="BB87" s="158"/>
      <c r="BC87" s="158"/>
      <c r="BD87" s="351"/>
      <c r="BE87" s="351"/>
      <c r="BF87" s="351"/>
      <c r="BG87" s="351"/>
      <c r="BH87" s="351"/>
      <c r="BI87" s="335"/>
      <c r="BJ87" s="155" t="s">
        <v>538</v>
      </c>
      <c r="BK87" s="158"/>
      <c r="BL87" s="158"/>
      <c r="BM87" s="159"/>
      <c r="BN87" s="153" t="s">
        <v>539</v>
      </c>
      <c r="BO87" s="158"/>
      <c r="BP87" s="158"/>
      <c r="BQ87" s="159"/>
      <c r="BR87" s="153" t="s">
        <v>539</v>
      </c>
      <c r="BS87" s="158"/>
      <c r="BT87" s="158"/>
      <c r="BU87" s="159"/>
      <c r="BV87" s="125" t="s">
        <v>539</v>
      </c>
      <c r="BW87" s="121"/>
    </row>
    <row r="88" spans="1:75" ht="15" customHeight="1" x14ac:dyDescent="0.15">
      <c r="A88" s="260"/>
      <c r="B88" s="261"/>
      <c r="C88" s="179" t="s">
        <v>44</v>
      </c>
      <c r="D88" s="180"/>
      <c r="E88" s="180"/>
      <c r="F88" s="180"/>
      <c r="G88" s="180"/>
      <c r="H88" s="180"/>
      <c r="I88" s="180"/>
      <c r="J88" s="180"/>
      <c r="K88" s="312"/>
      <c r="L88" s="329"/>
      <c r="M88" s="330"/>
      <c r="N88" s="331"/>
      <c r="O88" s="335"/>
      <c r="P88" s="330"/>
      <c r="Q88" s="330"/>
      <c r="R88" s="330"/>
      <c r="S88" s="330"/>
      <c r="T88" s="330"/>
      <c r="U88" s="154" t="s">
        <v>538</v>
      </c>
      <c r="V88" s="351"/>
      <c r="W88" s="351"/>
      <c r="X88" s="335"/>
      <c r="Y88" s="153" t="s">
        <v>539</v>
      </c>
      <c r="Z88" s="351"/>
      <c r="AA88" s="351"/>
      <c r="AB88" s="335"/>
      <c r="AC88" s="153" t="s">
        <v>539</v>
      </c>
      <c r="AD88" s="351"/>
      <c r="AE88" s="351"/>
      <c r="AF88" s="335"/>
      <c r="AG88" s="125" t="s">
        <v>539</v>
      </c>
      <c r="AH88" s="44" t="str">
        <f t="shared" si="0"/>
        <v/>
      </c>
      <c r="AI88" s="49">
        <f t="shared" si="1"/>
        <v>19</v>
      </c>
      <c r="AJ88" s="152">
        <f t="shared" si="2"/>
        <v>0</v>
      </c>
      <c r="AK88" s="152">
        <f t="shared" si="3"/>
        <v>0</v>
      </c>
      <c r="AO88" s="120"/>
      <c r="AP88" s="401"/>
      <c r="AQ88" s="402"/>
      <c r="AR88" s="179" t="s">
        <v>44</v>
      </c>
      <c r="AS88" s="180"/>
      <c r="AT88" s="180"/>
      <c r="AU88" s="180"/>
      <c r="AV88" s="180"/>
      <c r="AW88" s="180"/>
      <c r="AX88" s="180"/>
      <c r="AY88" s="180"/>
      <c r="AZ88" s="312"/>
      <c r="BA88" s="487"/>
      <c r="BB88" s="158"/>
      <c r="BC88" s="158"/>
      <c r="BD88" s="351"/>
      <c r="BE88" s="351"/>
      <c r="BF88" s="351"/>
      <c r="BG88" s="351"/>
      <c r="BH88" s="351"/>
      <c r="BI88" s="335"/>
      <c r="BJ88" s="155" t="s">
        <v>538</v>
      </c>
      <c r="BK88" s="158"/>
      <c r="BL88" s="158"/>
      <c r="BM88" s="159"/>
      <c r="BN88" s="153" t="s">
        <v>539</v>
      </c>
      <c r="BO88" s="158"/>
      <c r="BP88" s="158"/>
      <c r="BQ88" s="159"/>
      <c r="BR88" s="153" t="s">
        <v>539</v>
      </c>
      <c r="BS88" s="158"/>
      <c r="BT88" s="158"/>
      <c r="BU88" s="159"/>
      <c r="BV88" s="125" t="s">
        <v>539</v>
      </c>
      <c r="BW88" s="121"/>
    </row>
    <row r="89" spans="1:75" ht="15" customHeight="1" x14ac:dyDescent="0.15">
      <c r="A89" s="260"/>
      <c r="B89" s="261"/>
      <c r="C89" s="179" t="s">
        <v>45</v>
      </c>
      <c r="D89" s="180"/>
      <c r="E89" s="180"/>
      <c r="F89" s="180"/>
      <c r="G89" s="180"/>
      <c r="H89" s="180"/>
      <c r="I89" s="180"/>
      <c r="J89" s="180"/>
      <c r="K89" s="312"/>
      <c r="L89" s="329"/>
      <c r="M89" s="330"/>
      <c r="N89" s="331"/>
      <c r="O89" s="335"/>
      <c r="P89" s="330"/>
      <c r="Q89" s="330"/>
      <c r="R89" s="330"/>
      <c r="S89" s="330"/>
      <c r="T89" s="330"/>
      <c r="U89" s="154" t="s">
        <v>538</v>
      </c>
      <c r="V89" s="351"/>
      <c r="W89" s="351"/>
      <c r="X89" s="335"/>
      <c r="Y89" s="153" t="s">
        <v>539</v>
      </c>
      <c r="Z89" s="351"/>
      <c r="AA89" s="351"/>
      <c r="AB89" s="335"/>
      <c r="AC89" s="153" t="s">
        <v>539</v>
      </c>
      <c r="AD89" s="351"/>
      <c r="AE89" s="351"/>
      <c r="AF89" s="335"/>
      <c r="AG89" s="125" t="s">
        <v>539</v>
      </c>
      <c r="AH89" s="44" t="str">
        <f t="shared" si="0"/>
        <v/>
      </c>
      <c r="AI89" s="49">
        <f t="shared" si="1"/>
        <v>20</v>
      </c>
      <c r="AJ89" s="152">
        <f t="shared" si="2"/>
        <v>0</v>
      </c>
      <c r="AK89" s="152">
        <f t="shared" si="3"/>
        <v>0</v>
      </c>
      <c r="AO89" s="120"/>
      <c r="AP89" s="401"/>
      <c r="AQ89" s="402"/>
      <c r="AR89" s="179" t="s">
        <v>45</v>
      </c>
      <c r="AS89" s="180"/>
      <c r="AT89" s="180"/>
      <c r="AU89" s="180"/>
      <c r="AV89" s="180"/>
      <c r="AW89" s="180"/>
      <c r="AX89" s="180"/>
      <c r="AY89" s="180"/>
      <c r="AZ89" s="312"/>
      <c r="BA89" s="487"/>
      <c r="BB89" s="158"/>
      <c r="BC89" s="158"/>
      <c r="BD89" s="351"/>
      <c r="BE89" s="351"/>
      <c r="BF89" s="351"/>
      <c r="BG89" s="351"/>
      <c r="BH89" s="351"/>
      <c r="BI89" s="335"/>
      <c r="BJ89" s="155" t="s">
        <v>538</v>
      </c>
      <c r="BK89" s="158"/>
      <c r="BL89" s="158"/>
      <c r="BM89" s="159"/>
      <c r="BN89" s="153" t="s">
        <v>539</v>
      </c>
      <c r="BO89" s="158"/>
      <c r="BP89" s="158"/>
      <c r="BQ89" s="159"/>
      <c r="BR89" s="153" t="s">
        <v>539</v>
      </c>
      <c r="BS89" s="158"/>
      <c r="BT89" s="158"/>
      <c r="BU89" s="159"/>
      <c r="BV89" s="125" t="s">
        <v>539</v>
      </c>
      <c r="BW89" s="121"/>
    </row>
    <row r="90" spans="1:75" ht="15" customHeight="1" x14ac:dyDescent="0.15">
      <c r="A90" s="260"/>
      <c r="B90" s="261"/>
      <c r="C90" s="179" t="s">
        <v>46</v>
      </c>
      <c r="D90" s="180"/>
      <c r="E90" s="180"/>
      <c r="F90" s="180"/>
      <c r="G90" s="180"/>
      <c r="H90" s="180"/>
      <c r="I90" s="180"/>
      <c r="J90" s="180"/>
      <c r="K90" s="312"/>
      <c r="L90" s="329"/>
      <c r="M90" s="330"/>
      <c r="N90" s="331"/>
      <c r="O90" s="335"/>
      <c r="P90" s="330"/>
      <c r="Q90" s="330"/>
      <c r="R90" s="330"/>
      <c r="S90" s="330"/>
      <c r="T90" s="330"/>
      <c r="U90" s="154" t="s">
        <v>538</v>
      </c>
      <c r="V90" s="351"/>
      <c r="W90" s="351"/>
      <c r="X90" s="335"/>
      <c r="Y90" s="153" t="s">
        <v>539</v>
      </c>
      <c r="Z90" s="351"/>
      <c r="AA90" s="351"/>
      <c r="AB90" s="335"/>
      <c r="AC90" s="153" t="s">
        <v>539</v>
      </c>
      <c r="AD90" s="351"/>
      <c r="AE90" s="351"/>
      <c r="AF90" s="335"/>
      <c r="AG90" s="125" t="s">
        <v>539</v>
      </c>
      <c r="AH90" s="44" t="str">
        <f t="shared" si="0"/>
        <v/>
      </c>
      <c r="AI90" s="49">
        <f t="shared" si="1"/>
        <v>21</v>
      </c>
      <c r="AJ90" s="152">
        <f t="shared" si="2"/>
        <v>0</v>
      </c>
      <c r="AK90" s="152">
        <f t="shared" si="3"/>
        <v>0</v>
      </c>
      <c r="AO90" s="120"/>
      <c r="AP90" s="401"/>
      <c r="AQ90" s="402"/>
      <c r="AR90" s="179" t="s">
        <v>46</v>
      </c>
      <c r="AS90" s="180"/>
      <c r="AT90" s="180"/>
      <c r="AU90" s="180"/>
      <c r="AV90" s="180"/>
      <c r="AW90" s="180"/>
      <c r="AX90" s="180"/>
      <c r="AY90" s="180"/>
      <c r="AZ90" s="312"/>
      <c r="BA90" s="487"/>
      <c r="BB90" s="158"/>
      <c r="BC90" s="158"/>
      <c r="BD90" s="351"/>
      <c r="BE90" s="351"/>
      <c r="BF90" s="351"/>
      <c r="BG90" s="351"/>
      <c r="BH90" s="351"/>
      <c r="BI90" s="335"/>
      <c r="BJ90" s="155" t="s">
        <v>538</v>
      </c>
      <c r="BK90" s="158"/>
      <c r="BL90" s="158"/>
      <c r="BM90" s="159"/>
      <c r="BN90" s="153" t="s">
        <v>539</v>
      </c>
      <c r="BO90" s="158"/>
      <c r="BP90" s="158"/>
      <c r="BQ90" s="159"/>
      <c r="BR90" s="153" t="s">
        <v>539</v>
      </c>
      <c r="BS90" s="158"/>
      <c r="BT90" s="158"/>
      <c r="BU90" s="159"/>
      <c r="BV90" s="125" t="s">
        <v>539</v>
      </c>
      <c r="BW90" s="121"/>
    </row>
    <row r="91" spans="1:75" ht="15" customHeight="1" x14ac:dyDescent="0.15">
      <c r="A91" s="260"/>
      <c r="B91" s="261"/>
      <c r="C91" s="179" t="s">
        <v>47</v>
      </c>
      <c r="D91" s="180"/>
      <c r="E91" s="180"/>
      <c r="F91" s="180"/>
      <c r="G91" s="180"/>
      <c r="H91" s="180"/>
      <c r="I91" s="180"/>
      <c r="J91" s="180"/>
      <c r="K91" s="312"/>
      <c r="L91" s="329"/>
      <c r="M91" s="330"/>
      <c r="N91" s="331"/>
      <c r="O91" s="335"/>
      <c r="P91" s="330"/>
      <c r="Q91" s="330"/>
      <c r="R91" s="330"/>
      <c r="S91" s="330"/>
      <c r="T91" s="330"/>
      <c r="U91" s="154" t="s">
        <v>538</v>
      </c>
      <c r="V91" s="351"/>
      <c r="W91" s="351"/>
      <c r="X91" s="335"/>
      <c r="Y91" s="153" t="s">
        <v>539</v>
      </c>
      <c r="Z91" s="351"/>
      <c r="AA91" s="351"/>
      <c r="AB91" s="335"/>
      <c r="AC91" s="153" t="s">
        <v>539</v>
      </c>
      <c r="AD91" s="351"/>
      <c r="AE91" s="351"/>
      <c r="AF91" s="335"/>
      <c r="AG91" s="125" t="s">
        <v>539</v>
      </c>
      <c r="AH91" s="44" t="str">
        <f t="shared" si="0"/>
        <v/>
      </c>
      <c r="AI91" s="49">
        <f t="shared" si="1"/>
        <v>22</v>
      </c>
      <c r="AJ91" s="152">
        <f t="shared" si="2"/>
        <v>0</v>
      </c>
      <c r="AK91" s="152">
        <f t="shared" si="3"/>
        <v>0</v>
      </c>
      <c r="AO91" s="120"/>
      <c r="AP91" s="401"/>
      <c r="AQ91" s="402"/>
      <c r="AR91" s="179" t="s">
        <v>47</v>
      </c>
      <c r="AS91" s="180"/>
      <c r="AT91" s="180"/>
      <c r="AU91" s="180"/>
      <c r="AV91" s="180"/>
      <c r="AW91" s="180"/>
      <c r="AX91" s="180"/>
      <c r="AY91" s="180"/>
      <c r="AZ91" s="312"/>
      <c r="BA91" s="487"/>
      <c r="BB91" s="158"/>
      <c r="BC91" s="158"/>
      <c r="BD91" s="351"/>
      <c r="BE91" s="351"/>
      <c r="BF91" s="351"/>
      <c r="BG91" s="351"/>
      <c r="BH91" s="351"/>
      <c r="BI91" s="335"/>
      <c r="BJ91" s="155" t="s">
        <v>538</v>
      </c>
      <c r="BK91" s="158"/>
      <c r="BL91" s="158"/>
      <c r="BM91" s="159"/>
      <c r="BN91" s="153" t="s">
        <v>539</v>
      </c>
      <c r="BO91" s="158"/>
      <c r="BP91" s="158"/>
      <c r="BQ91" s="159"/>
      <c r="BR91" s="153" t="s">
        <v>539</v>
      </c>
      <c r="BS91" s="158"/>
      <c r="BT91" s="158"/>
      <c r="BU91" s="159"/>
      <c r="BV91" s="125" t="s">
        <v>539</v>
      </c>
      <c r="BW91" s="121"/>
    </row>
    <row r="92" spans="1:75" ht="15" customHeight="1" x14ac:dyDescent="0.15">
      <c r="A92" s="260"/>
      <c r="B92" s="261"/>
      <c r="C92" s="179" t="s">
        <v>48</v>
      </c>
      <c r="D92" s="180"/>
      <c r="E92" s="180"/>
      <c r="F92" s="180"/>
      <c r="G92" s="180"/>
      <c r="H92" s="180"/>
      <c r="I92" s="180"/>
      <c r="J92" s="180"/>
      <c r="K92" s="312"/>
      <c r="L92" s="329"/>
      <c r="M92" s="330"/>
      <c r="N92" s="331"/>
      <c r="O92" s="335"/>
      <c r="P92" s="330"/>
      <c r="Q92" s="330"/>
      <c r="R92" s="330"/>
      <c r="S92" s="330"/>
      <c r="T92" s="330"/>
      <c r="U92" s="154" t="s">
        <v>538</v>
      </c>
      <c r="V92" s="351"/>
      <c r="W92" s="351"/>
      <c r="X92" s="335"/>
      <c r="Y92" s="153" t="s">
        <v>539</v>
      </c>
      <c r="Z92" s="351"/>
      <c r="AA92" s="351"/>
      <c r="AB92" s="335"/>
      <c r="AC92" s="153" t="s">
        <v>539</v>
      </c>
      <c r="AD92" s="351"/>
      <c r="AE92" s="351"/>
      <c r="AF92" s="335"/>
      <c r="AG92" s="125" t="s">
        <v>539</v>
      </c>
      <c r="AH92" s="44" t="str">
        <f t="shared" si="0"/>
        <v/>
      </c>
      <c r="AI92" s="49">
        <f t="shared" si="1"/>
        <v>23</v>
      </c>
      <c r="AJ92" s="152">
        <f t="shared" si="2"/>
        <v>0</v>
      </c>
      <c r="AK92" s="152">
        <f t="shared" si="3"/>
        <v>0</v>
      </c>
      <c r="AO92" s="120"/>
      <c r="AP92" s="401"/>
      <c r="AQ92" s="402"/>
      <c r="AR92" s="179" t="s">
        <v>48</v>
      </c>
      <c r="AS92" s="180"/>
      <c r="AT92" s="180"/>
      <c r="AU92" s="180"/>
      <c r="AV92" s="180"/>
      <c r="AW92" s="180"/>
      <c r="AX92" s="180"/>
      <c r="AY92" s="180"/>
      <c r="AZ92" s="312"/>
      <c r="BA92" s="487"/>
      <c r="BB92" s="158"/>
      <c r="BC92" s="158"/>
      <c r="BD92" s="351"/>
      <c r="BE92" s="351"/>
      <c r="BF92" s="351"/>
      <c r="BG92" s="351"/>
      <c r="BH92" s="351"/>
      <c r="BI92" s="335"/>
      <c r="BJ92" s="155" t="s">
        <v>538</v>
      </c>
      <c r="BK92" s="158"/>
      <c r="BL92" s="158"/>
      <c r="BM92" s="159"/>
      <c r="BN92" s="153" t="s">
        <v>539</v>
      </c>
      <c r="BO92" s="158"/>
      <c r="BP92" s="158"/>
      <c r="BQ92" s="159"/>
      <c r="BR92" s="153" t="s">
        <v>539</v>
      </c>
      <c r="BS92" s="158"/>
      <c r="BT92" s="158"/>
      <c r="BU92" s="159"/>
      <c r="BV92" s="125" t="s">
        <v>539</v>
      </c>
      <c r="BW92" s="121"/>
    </row>
    <row r="93" spans="1:75" ht="15" customHeight="1" x14ac:dyDescent="0.15">
      <c r="A93" s="260"/>
      <c r="B93" s="261"/>
      <c r="C93" s="179" t="s">
        <v>49</v>
      </c>
      <c r="D93" s="180"/>
      <c r="E93" s="180"/>
      <c r="F93" s="180"/>
      <c r="G93" s="180"/>
      <c r="H93" s="180"/>
      <c r="I93" s="180"/>
      <c r="J93" s="180"/>
      <c r="K93" s="312"/>
      <c r="L93" s="329"/>
      <c r="M93" s="330"/>
      <c r="N93" s="331"/>
      <c r="O93" s="335"/>
      <c r="P93" s="330"/>
      <c r="Q93" s="330"/>
      <c r="R93" s="330"/>
      <c r="S93" s="330"/>
      <c r="T93" s="330"/>
      <c r="U93" s="154" t="s">
        <v>538</v>
      </c>
      <c r="V93" s="351"/>
      <c r="W93" s="351"/>
      <c r="X93" s="335"/>
      <c r="Y93" s="153" t="s">
        <v>539</v>
      </c>
      <c r="Z93" s="351"/>
      <c r="AA93" s="351"/>
      <c r="AB93" s="335"/>
      <c r="AC93" s="153" t="s">
        <v>539</v>
      </c>
      <c r="AD93" s="351"/>
      <c r="AE93" s="351"/>
      <c r="AF93" s="335"/>
      <c r="AG93" s="125" t="s">
        <v>539</v>
      </c>
      <c r="AH93" s="44" t="str">
        <f t="shared" si="0"/>
        <v/>
      </c>
      <c r="AI93" s="49">
        <f t="shared" si="1"/>
        <v>24</v>
      </c>
      <c r="AJ93" s="152">
        <f t="shared" si="2"/>
        <v>0</v>
      </c>
      <c r="AK93" s="152">
        <f t="shared" si="3"/>
        <v>0</v>
      </c>
      <c r="AO93" s="120"/>
      <c r="AP93" s="401"/>
      <c r="AQ93" s="402"/>
      <c r="AR93" s="179" t="s">
        <v>49</v>
      </c>
      <c r="AS93" s="180"/>
      <c r="AT93" s="180"/>
      <c r="AU93" s="180"/>
      <c r="AV93" s="180"/>
      <c r="AW93" s="180"/>
      <c r="AX93" s="180"/>
      <c r="AY93" s="180"/>
      <c r="AZ93" s="312"/>
      <c r="BA93" s="487"/>
      <c r="BB93" s="158"/>
      <c r="BC93" s="158"/>
      <c r="BD93" s="351"/>
      <c r="BE93" s="351"/>
      <c r="BF93" s="351"/>
      <c r="BG93" s="351"/>
      <c r="BH93" s="351"/>
      <c r="BI93" s="335"/>
      <c r="BJ93" s="155" t="s">
        <v>538</v>
      </c>
      <c r="BK93" s="158"/>
      <c r="BL93" s="158"/>
      <c r="BM93" s="159"/>
      <c r="BN93" s="153" t="s">
        <v>539</v>
      </c>
      <c r="BO93" s="158"/>
      <c r="BP93" s="158"/>
      <c r="BQ93" s="159"/>
      <c r="BR93" s="153" t="s">
        <v>539</v>
      </c>
      <c r="BS93" s="158"/>
      <c r="BT93" s="158"/>
      <c r="BU93" s="159"/>
      <c r="BV93" s="125" t="s">
        <v>539</v>
      </c>
      <c r="BW93" s="121"/>
    </row>
    <row r="94" spans="1:75" ht="15" customHeight="1" x14ac:dyDescent="0.15">
      <c r="A94" s="260"/>
      <c r="B94" s="261"/>
      <c r="C94" s="179" t="s">
        <v>50</v>
      </c>
      <c r="D94" s="180"/>
      <c r="E94" s="180"/>
      <c r="F94" s="180"/>
      <c r="G94" s="180"/>
      <c r="H94" s="180"/>
      <c r="I94" s="180"/>
      <c r="J94" s="180"/>
      <c r="K94" s="312"/>
      <c r="L94" s="329"/>
      <c r="M94" s="330"/>
      <c r="N94" s="331"/>
      <c r="O94" s="335"/>
      <c r="P94" s="330"/>
      <c r="Q94" s="330"/>
      <c r="R94" s="330"/>
      <c r="S94" s="330"/>
      <c r="T94" s="330"/>
      <c r="U94" s="154" t="s">
        <v>538</v>
      </c>
      <c r="V94" s="351"/>
      <c r="W94" s="351"/>
      <c r="X94" s="335"/>
      <c r="Y94" s="153" t="s">
        <v>539</v>
      </c>
      <c r="Z94" s="351"/>
      <c r="AA94" s="351"/>
      <c r="AB94" s="335"/>
      <c r="AC94" s="153" t="s">
        <v>539</v>
      </c>
      <c r="AD94" s="351"/>
      <c r="AE94" s="351"/>
      <c r="AF94" s="335"/>
      <c r="AG94" s="125" t="s">
        <v>539</v>
      </c>
      <c r="AH94" s="44" t="str">
        <f t="shared" si="0"/>
        <v/>
      </c>
      <c r="AI94" s="49">
        <f t="shared" si="1"/>
        <v>25</v>
      </c>
      <c r="AJ94" s="152">
        <f t="shared" si="2"/>
        <v>0</v>
      </c>
      <c r="AK94" s="152">
        <f t="shared" si="3"/>
        <v>0</v>
      </c>
      <c r="AO94" s="120"/>
      <c r="AP94" s="401"/>
      <c r="AQ94" s="402"/>
      <c r="AR94" s="179" t="s">
        <v>50</v>
      </c>
      <c r="AS94" s="180"/>
      <c r="AT94" s="180"/>
      <c r="AU94" s="180"/>
      <c r="AV94" s="180"/>
      <c r="AW94" s="180"/>
      <c r="AX94" s="180"/>
      <c r="AY94" s="180"/>
      <c r="AZ94" s="312"/>
      <c r="BA94" s="487"/>
      <c r="BB94" s="158"/>
      <c r="BC94" s="158"/>
      <c r="BD94" s="351"/>
      <c r="BE94" s="351"/>
      <c r="BF94" s="351"/>
      <c r="BG94" s="351"/>
      <c r="BH94" s="351"/>
      <c r="BI94" s="335"/>
      <c r="BJ94" s="155" t="s">
        <v>538</v>
      </c>
      <c r="BK94" s="158"/>
      <c r="BL94" s="158"/>
      <c r="BM94" s="159"/>
      <c r="BN94" s="153" t="s">
        <v>539</v>
      </c>
      <c r="BO94" s="158"/>
      <c r="BP94" s="158"/>
      <c r="BQ94" s="159"/>
      <c r="BR94" s="153" t="s">
        <v>539</v>
      </c>
      <c r="BS94" s="158"/>
      <c r="BT94" s="158"/>
      <c r="BU94" s="159"/>
      <c r="BV94" s="125" t="s">
        <v>539</v>
      </c>
      <c r="BW94" s="121"/>
    </row>
    <row r="95" spans="1:75" ht="15" customHeight="1" x14ac:dyDescent="0.15">
      <c r="A95" s="260"/>
      <c r="B95" s="261"/>
      <c r="C95" s="179" t="s">
        <v>51</v>
      </c>
      <c r="D95" s="180"/>
      <c r="E95" s="180"/>
      <c r="F95" s="180"/>
      <c r="G95" s="180"/>
      <c r="H95" s="180"/>
      <c r="I95" s="180"/>
      <c r="J95" s="180"/>
      <c r="K95" s="312"/>
      <c r="L95" s="329"/>
      <c r="M95" s="330"/>
      <c r="N95" s="331"/>
      <c r="O95" s="335"/>
      <c r="P95" s="330"/>
      <c r="Q95" s="330"/>
      <c r="R95" s="330"/>
      <c r="S95" s="330"/>
      <c r="T95" s="330"/>
      <c r="U95" s="154" t="s">
        <v>538</v>
      </c>
      <c r="V95" s="351"/>
      <c r="W95" s="351"/>
      <c r="X95" s="335"/>
      <c r="Y95" s="153" t="s">
        <v>539</v>
      </c>
      <c r="Z95" s="351"/>
      <c r="AA95" s="351"/>
      <c r="AB95" s="335"/>
      <c r="AC95" s="153" t="s">
        <v>539</v>
      </c>
      <c r="AD95" s="351"/>
      <c r="AE95" s="351"/>
      <c r="AF95" s="335"/>
      <c r="AG95" s="125" t="s">
        <v>539</v>
      </c>
      <c r="AH95" s="44" t="str">
        <f t="shared" si="0"/>
        <v/>
      </c>
      <c r="AI95" s="49">
        <f t="shared" si="1"/>
        <v>26</v>
      </c>
      <c r="AJ95" s="152">
        <f t="shared" si="2"/>
        <v>0</v>
      </c>
      <c r="AK95" s="152">
        <f t="shared" si="3"/>
        <v>0</v>
      </c>
      <c r="AO95" s="120"/>
      <c r="AP95" s="401"/>
      <c r="AQ95" s="402"/>
      <c r="AR95" s="179" t="s">
        <v>51</v>
      </c>
      <c r="AS95" s="180"/>
      <c r="AT95" s="180"/>
      <c r="AU95" s="180"/>
      <c r="AV95" s="180"/>
      <c r="AW95" s="180"/>
      <c r="AX95" s="180"/>
      <c r="AY95" s="180"/>
      <c r="AZ95" s="312"/>
      <c r="BA95" s="487"/>
      <c r="BB95" s="158"/>
      <c r="BC95" s="158"/>
      <c r="BD95" s="351"/>
      <c r="BE95" s="351"/>
      <c r="BF95" s="351"/>
      <c r="BG95" s="351"/>
      <c r="BH95" s="351"/>
      <c r="BI95" s="335"/>
      <c r="BJ95" s="155" t="s">
        <v>538</v>
      </c>
      <c r="BK95" s="158"/>
      <c r="BL95" s="158"/>
      <c r="BM95" s="159"/>
      <c r="BN95" s="153" t="s">
        <v>539</v>
      </c>
      <c r="BO95" s="158"/>
      <c r="BP95" s="158"/>
      <c r="BQ95" s="159"/>
      <c r="BR95" s="153" t="s">
        <v>539</v>
      </c>
      <c r="BS95" s="158"/>
      <c r="BT95" s="158"/>
      <c r="BU95" s="159"/>
      <c r="BV95" s="125" t="s">
        <v>539</v>
      </c>
      <c r="BW95" s="121"/>
    </row>
    <row r="96" spans="1:75" ht="15" customHeight="1" x14ac:dyDescent="0.15">
      <c r="A96" s="260"/>
      <c r="B96" s="261"/>
      <c r="C96" s="179" t="s">
        <v>52</v>
      </c>
      <c r="D96" s="180"/>
      <c r="E96" s="180"/>
      <c r="F96" s="180"/>
      <c r="G96" s="180"/>
      <c r="H96" s="180"/>
      <c r="I96" s="180"/>
      <c r="J96" s="180"/>
      <c r="K96" s="312"/>
      <c r="L96" s="329"/>
      <c r="M96" s="330"/>
      <c r="N96" s="331"/>
      <c r="O96" s="335"/>
      <c r="P96" s="330"/>
      <c r="Q96" s="330"/>
      <c r="R96" s="330"/>
      <c r="S96" s="330"/>
      <c r="T96" s="330"/>
      <c r="U96" s="154" t="s">
        <v>538</v>
      </c>
      <c r="V96" s="351"/>
      <c r="W96" s="351"/>
      <c r="X96" s="335"/>
      <c r="Y96" s="153" t="s">
        <v>539</v>
      </c>
      <c r="Z96" s="351"/>
      <c r="AA96" s="351"/>
      <c r="AB96" s="335"/>
      <c r="AC96" s="153" t="s">
        <v>539</v>
      </c>
      <c r="AD96" s="351"/>
      <c r="AE96" s="351"/>
      <c r="AF96" s="335"/>
      <c r="AG96" s="125" t="s">
        <v>539</v>
      </c>
      <c r="AH96" s="44" t="str">
        <f t="shared" si="0"/>
        <v/>
      </c>
      <c r="AI96" s="49">
        <f t="shared" si="1"/>
        <v>27</v>
      </c>
      <c r="AJ96" s="152">
        <f t="shared" si="2"/>
        <v>0</v>
      </c>
      <c r="AK96" s="152">
        <f t="shared" si="3"/>
        <v>0</v>
      </c>
      <c r="AO96" s="120"/>
      <c r="AP96" s="401"/>
      <c r="AQ96" s="402"/>
      <c r="AR96" s="179" t="s">
        <v>52</v>
      </c>
      <c r="AS96" s="180"/>
      <c r="AT96" s="180"/>
      <c r="AU96" s="180"/>
      <c r="AV96" s="180"/>
      <c r="AW96" s="180"/>
      <c r="AX96" s="180"/>
      <c r="AY96" s="180"/>
      <c r="AZ96" s="312"/>
      <c r="BA96" s="487"/>
      <c r="BB96" s="158"/>
      <c r="BC96" s="158"/>
      <c r="BD96" s="351"/>
      <c r="BE96" s="351"/>
      <c r="BF96" s="351"/>
      <c r="BG96" s="351"/>
      <c r="BH96" s="351"/>
      <c r="BI96" s="335"/>
      <c r="BJ96" s="155" t="s">
        <v>538</v>
      </c>
      <c r="BK96" s="158"/>
      <c r="BL96" s="158"/>
      <c r="BM96" s="159"/>
      <c r="BN96" s="153" t="s">
        <v>539</v>
      </c>
      <c r="BO96" s="158"/>
      <c r="BP96" s="158"/>
      <c r="BQ96" s="159"/>
      <c r="BR96" s="153" t="s">
        <v>539</v>
      </c>
      <c r="BS96" s="158"/>
      <c r="BT96" s="158"/>
      <c r="BU96" s="159"/>
      <c r="BV96" s="125" t="s">
        <v>539</v>
      </c>
      <c r="BW96" s="121"/>
    </row>
    <row r="97" spans="1:75" ht="15" customHeight="1" thickBot="1" x14ac:dyDescent="0.2">
      <c r="A97" s="258"/>
      <c r="B97" s="259"/>
      <c r="C97" s="179" t="s">
        <v>87</v>
      </c>
      <c r="D97" s="180"/>
      <c r="E97" s="180"/>
      <c r="F97" s="180"/>
      <c r="G97" s="180"/>
      <c r="H97" s="180"/>
      <c r="I97" s="180"/>
      <c r="J97" s="180"/>
      <c r="K97" s="312"/>
      <c r="L97" s="332"/>
      <c r="M97" s="333"/>
      <c r="N97" s="334"/>
      <c r="O97" s="336"/>
      <c r="P97" s="333"/>
      <c r="Q97" s="333"/>
      <c r="R97" s="333"/>
      <c r="S97" s="333"/>
      <c r="T97" s="333"/>
      <c r="U97" s="156" t="s">
        <v>538</v>
      </c>
      <c r="V97" s="482"/>
      <c r="W97" s="482"/>
      <c r="X97" s="336"/>
      <c r="Y97" s="124" t="s">
        <v>539</v>
      </c>
      <c r="Z97" s="482"/>
      <c r="AA97" s="482"/>
      <c r="AB97" s="336"/>
      <c r="AC97" s="124" t="s">
        <v>539</v>
      </c>
      <c r="AD97" s="482"/>
      <c r="AE97" s="482"/>
      <c r="AF97" s="336"/>
      <c r="AG97" s="126" t="s">
        <v>539</v>
      </c>
      <c r="AH97" s="44" t="str">
        <f t="shared" si="0"/>
        <v/>
      </c>
      <c r="AI97" s="49">
        <f t="shared" si="1"/>
        <v>28</v>
      </c>
      <c r="AJ97" s="152">
        <f t="shared" si="2"/>
        <v>0</v>
      </c>
      <c r="AK97" s="152">
        <f t="shared" si="3"/>
        <v>0</v>
      </c>
      <c r="AO97" s="120"/>
      <c r="AP97" s="488"/>
      <c r="AQ97" s="489"/>
      <c r="AR97" s="179" t="s">
        <v>87</v>
      </c>
      <c r="AS97" s="180"/>
      <c r="AT97" s="180"/>
      <c r="AU97" s="180"/>
      <c r="AV97" s="180"/>
      <c r="AW97" s="180"/>
      <c r="AX97" s="180"/>
      <c r="AY97" s="180"/>
      <c r="AZ97" s="312"/>
      <c r="BA97" s="490"/>
      <c r="BB97" s="491"/>
      <c r="BC97" s="491"/>
      <c r="BD97" s="482"/>
      <c r="BE97" s="482"/>
      <c r="BF97" s="482"/>
      <c r="BG97" s="482"/>
      <c r="BH97" s="482"/>
      <c r="BI97" s="336"/>
      <c r="BJ97" s="157" t="s">
        <v>538</v>
      </c>
      <c r="BK97" s="491"/>
      <c r="BL97" s="491"/>
      <c r="BM97" s="494"/>
      <c r="BN97" s="124" t="s">
        <v>539</v>
      </c>
      <c r="BO97" s="491"/>
      <c r="BP97" s="491"/>
      <c r="BQ97" s="494"/>
      <c r="BR97" s="124" t="s">
        <v>539</v>
      </c>
      <c r="BS97" s="491"/>
      <c r="BT97" s="491"/>
      <c r="BU97" s="494"/>
      <c r="BV97" s="126" t="s">
        <v>539</v>
      </c>
      <c r="BW97" s="121"/>
    </row>
    <row r="98" spans="1:75" ht="15" hidden="1" customHeight="1" x14ac:dyDescent="0.15">
      <c r="A98" s="7"/>
      <c r="B98" s="7"/>
      <c r="C98" s="7"/>
      <c r="D98" s="7"/>
      <c r="E98" s="7"/>
      <c r="F98" s="2"/>
      <c r="G98" s="2"/>
      <c r="H98" s="7"/>
      <c r="I98" s="5"/>
      <c r="J98" s="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O98" s="120"/>
      <c r="AP98" s="89"/>
      <c r="AQ98" s="89"/>
      <c r="AR98" s="89"/>
      <c r="AS98" s="89"/>
      <c r="AT98" s="89"/>
      <c r="AU98" s="122"/>
      <c r="AV98" s="122"/>
      <c r="AW98" s="89"/>
      <c r="AX98" s="90"/>
      <c r="AY98" s="90"/>
      <c r="AZ98" s="90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121"/>
    </row>
    <row r="99" spans="1:75" ht="15" hidden="1" customHeight="1" x14ac:dyDescent="0.15">
      <c r="A99" s="2"/>
      <c r="B99" s="2"/>
      <c r="C99" s="2"/>
      <c r="D99" s="2"/>
      <c r="E99" s="2"/>
      <c r="F99" s="2"/>
      <c r="G99" s="2"/>
      <c r="H99" s="2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O99" s="120"/>
      <c r="AP99" s="122"/>
      <c r="AQ99" s="122"/>
      <c r="AR99" s="122"/>
      <c r="AS99" s="122"/>
      <c r="AT99" s="122"/>
      <c r="AU99" s="122"/>
      <c r="AV99" s="122"/>
      <c r="AW99" s="122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121"/>
    </row>
    <row r="100" spans="1:75" ht="15" hidden="1" customHeight="1" x14ac:dyDescent="0.15">
      <c r="A100" s="2"/>
      <c r="B100" s="2"/>
      <c r="C100" s="2"/>
      <c r="D100" s="2"/>
      <c r="E100" s="2"/>
      <c r="F100" s="2"/>
      <c r="G100" s="2"/>
      <c r="H100" s="2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O100" s="120"/>
      <c r="AP100" s="122"/>
      <c r="AQ100" s="122"/>
      <c r="AR100" s="122"/>
      <c r="AS100" s="122"/>
      <c r="AT100" s="122"/>
      <c r="AU100" s="122"/>
      <c r="AV100" s="122"/>
      <c r="AW100" s="122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121"/>
    </row>
    <row r="101" spans="1:75" ht="15" hidden="1" customHeight="1" x14ac:dyDescent="0.15">
      <c r="A101" s="13"/>
      <c r="B101" s="13"/>
      <c r="C101" s="13"/>
      <c r="D101" s="13"/>
      <c r="E101" s="13"/>
      <c r="F101" s="13"/>
      <c r="G101" s="13"/>
      <c r="H101" s="13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O101" s="120"/>
      <c r="AP101" s="122"/>
      <c r="AQ101" s="122"/>
      <c r="AR101" s="122"/>
      <c r="AS101" s="122"/>
      <c r="AT101" s="122"/>
      <c r="AU101" s="122"/>
      <c r="AV101" s="122"/>
      <c r="AW101" s="122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121"/>
    </row>
    <row r="102" spans="1:75" ht="15" hidden="1" customHeight="1" thickBot="1" x14ac:dyDescent="0.2">
      <c r="A102" s="306" t="s">
        <v>86</v>
      </c>
      <c r="B102" s="307"/>
      <c r="C102" s="307"/>
      <c r="D102" s="307"/>
      <c r="E102" s="308"/>
      <c r="F102" s="140"/>
      <c r="G102" s="139" t="s">
        <v>519</v>
      </c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0" t="s">
        <v>25</v>
      </c>
      <c r="V102" s="139"/>
      <c r="W102" s="262" t="s">
        <v>24</v>
      </c>
      <c r="X102" s="298"/>
      <c r="Y102" s="299"/>
      <c r="Z102" s="262" t="s">
        <v>541</v>
      </c>
      <c r="AA102" s="298"/>
      <c r="AB102" s="298"/>
      <c r="AC102" s="298"/>
      <c r="AD102" s="298"/>
      <c r="AE102" s="298"/>
      <c r="AF102" s="298"/>
      <c r="AG102" s="299"/>
      <c r="AJ102" s="1" t="s">
        <v>203</v>
      </c>
      <c r="AO102" s="120"/>
      <c r="AP102" s="415"/>
      <c r="AQ102" s="416"/>
      <c r="AR102" s="416"/>
      <c r="AS102" s="416"/>
      <c r="AT102" s="417"/>
      <c r="AU102" s="108"/>
      <c r="AV102" s="93" t="s">
        <v>519</v>
      </c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108" t="s">
        <v>25</v>
      </c>
      <c r="BK102" s="93"/>
      <c r="BL102" s="418" t="s">
        <v>24</v>
      </c>
      <c r="BM102" s="419"/>
      <c r="BN102" s="420"/>
      <c r="BO102" s="418" t="s">
        <v>541</v>
      </c>
      <c r="BP102" s="419"/>
      <c r="BQ102" s="419"/>
      <c r="BR102" s="419"/>
      <c r="BS102" s="419"/>
      <c r="BT102" s="419"/>
      <c r="BU102" s="419"/>
      <c r="BV102" s="420"/>
      <c r="BW102" s="121"/>
    </row>
    <row r="103" spans="1:75" ht="15" hidden="1" customHeight="1" x14ac:dyDescent="0.15">
      <c r="A103" s="309"/>
      <c r="B103" s="310"/>
      <c r="C103" s="310"/>
      <c r="D103" s="310"/>
      <c r="E103" s="311"/>
      <c r="F103" s="262" t="s">
        <v>57</v>
      </c>
      <c r="G103" s="263"/>
      <c r="H103" s="303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5"/>
      <c r="U103" s="278" t="str">
        <f>IF(AI103="","",VLOOKUP(AI103,$F$234:$G$235,2,FALSE))</f>
        <v/>
      </c>
      <c r="V103" s="279"/>
      <c r="W103" s="269" t="str">
        <f>IF(H103="","",VLOOKUP(H103,$C$69:$N$97,16,FALSE))</f>
        <v/>
      </c>
      <c r="X103" s="270"/>
      <c r="Y103" s="271"/>
      <c r="Z103" s="264" t="str">
        <f>IF(H103="","",VLOOKUP(H103,$C$69:$O$97,19,FALSE))</f>
        <v/>
      </c>
      <c r="AA103" s="265"/>
      <c r="AB103" s="265"/>
      <c r="AC103" s="80" t="s">
        <v>538</v>
      </c>
      <c r="AD103" s="264" t="str">
        <f>IF(H103="","",VLOOKUP(H103,$C$69:$AC$97,23,FALSE))</f>
        <v/>
      </c>
      <c r="AE103" s="265"/>
      <c r="AF103" s="265"/>
      <c r="AG103" s="80" t="s">
        <v>538</v>
      </c>
      <c r="AH103" s="44" t="str">
        <f>IF(H103="","",VLOOKUP(H103,$G$238:$Q$266,11,FALSE))</f>
        <v/>
      </c>
      <c r="AI103" s="44" t="str">
        <f>IF(H103="","",VLOOKUP(H103,$C$69:$AH$97,27,FALSE))</f>
        <v/>
      </c>
      <c r="AJ103" s="44">
        <v>1</v>
      </c>
      <c r="AO103" s="120"/>
      <c r="AP103" s="415"/>
      <c r="AQ103" s="416"/>
      <c r="AR103" s="416"/>
      <c r="AS103" s="416"/>
      <c r="AT103" s="417"/>
      <c r="AU103" s="418" t="s">
        <v>57</v>
      </c>
      <c r="AV103" s="419"/>
      <c r="AW103" s="421" t="s">
        <v>70</v>
      </c>
      <c r="AX103" s="422"/>
      <c r="AY103" s="422"/>
      <c r="AZ103" s="422"/>
      <c r="BA103" s="422"/>
      <c r="BB103" s="422"/>
      <c r="BC103" s="422"/>
      <c r="BD103" s="422"/>
      <c r="BE103" s="422"/>
      <c r="BF103" s="422"/>
      <c r="BG103" s="422"/>
      <c r="BH103" s="422"/>
      <c r="BI103" s="423"/>
      <c r="BJ103" s="424" t="s">
        <v>11</v>
      </c>
      <c r="BK103" s="425"/>
      <c r="BL103" s="426">
        <v>900</v>
      </c>
      <c r="BM103" s="427"/>
      <c r="BN103" s="427"/>
      <c r="BO103" s="428">
        <v>1100000</v>
      </c>
      <c r="BP103" s="429"/>
      <c r="BQ103" s="429"/>
      <c r="BR103" s="109" t="s">
        <v>538</v>
      </c>
      <c r="BS103" s="428"/>
      <c r="BT103" s="429"/>
      <c r="BU103" s="429"/>
      <c r="BV103" s="109" t="s">
        <v>538</v>
      </c>
      <c r="BW103" s="121"/>
    </row>
    <row r="104" spans="1:75" ht="15" hidden="1" customHeight="1" x14ac:dyDescent="0.15">
      <c r="A104" s="309"/>
      <c r="B104" s="310"/>
      <c r="C104" s="310"/>
      <c r="D104" s="310"/>
      <c r="E104" s="311"/>
      <c r="F104" s="262" t="s">
        <v>58</v>
      </c>
      <c r="G104" s="263"/>
      <c r="H104" s="272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4"/>
      <c r="U104" s="278" t="str">
        <f>IF(AI104="","",VLOOKUP(AI104,$F$234:$G$235,2,FALSE))</f>
        <v/>
      </c>
      <c r="V104" s="279"/>
      <c r="W104" s="269" t="str">
        <f>IF(H104="","",VLOOKUP(H104,$C$69:$N$97,16,FALSE))</f>
        <v/>
      </c>
      <c r="X104" s="270"/>
      <c r="Y104" s="271"/>
      <c r="Z104" s="264" t="str">
        <f>IF(H104="","",VLOOKUP(H104,$C$69:$O$97,19,FALSE))</f>
        <v/>
      </c>
      <c r="AA104" s="265"/>
      <c r="AB104" s="265"/>
      <c r="AC104" s="80" t="s">
        <v>538</v>
      </c>
      <c r="AD104" s="264" t="str">
        <f>IF(H104="","",VLOOKUP(H104,$C$69:$AC$97,23,FALSE))</f>
        <v/>
      </c>
      <c r="AE104" s="265"/>
      <c r="AF104" s="265"/>
      <c r="AG104" s="80" t="s">
        <v>538</v>
      </c>
      <c r="AH104" s="44" t="str">
        <f>IF(H104="","",VLOOKUP(H104,$G$238:$Q$266,11,FALSE))</f>
        <v/>
      </c>
      <c r="AI104" s="44" t="str">
        <f>IF(H104="","",VLOOKUP(H104,$C$69:$AH$97,27,FALSE))</f>
        <v/>
      </c>
      <c r="AJ104" s="44">
        <v>2</v>
      </c>
      <c r="AO104" s="120"/>
      <c r="AP104" s="415"/>
      <c r="AQ104" s="416"/>
      <c r="AR104" s="416"/>
      <c r="AS104" s="416"/>
      <c r="AT104" s="417"/>
      <c r="AU104" s="418" t="s">
        <v>58</v>
      </c>
      <c r="AV104" s="419"/>
      <c r="AW104" s="421"/>
      <c r="AX104" s="422"/>
      <c r="AY104" s="422"/>
      <c r="AZ104" s="422"/>
      <c r="BA104" s="422"/>
      <c r="BB104" s="422"/>
      <c r="BC104" s="422"/>
      <c r="BD104" s="422"/>
      <c r="BE104" s="422"/>
      <c r="BF104" s="422"/>
      <c r="BG104" s="422"/>
      <c r="BH104" s="422"/>
      <c r="BI104" s="423"/>
      <c r="BJ104" s="424"/>
      <c r="BK104" s="425"/>
      <c r="BL104" s="426"/>
      <c r="BM104" s="427"/>
      <c r="BN104" s="427"/>
      <c r="BO104" s="428"/>
      <c r="BP104" s="429"/>
      <c r="BQ104" s="429"/>
      <c r="BR104" s="109" t="s">
        <v>538</v>
      </c>
      <c r="BS104" s="428"/>
      <c r="BT104" s="429"/>
      <c r="BU104" s="429"/>
      <c r="BV104" s="109" t="s">
        <v>538</v>
      </c>
      <c r="BW104" s="121"/>
    </row>
    <row r="105" spans="1:75" ht="15" hidden="1" customHeight="1" x14ac:dyDescent="0.15">
      <c r="A105" s="309"/>
      <c r="B105" s="310"/>
      <c r="C105" s="310"/>
      <c r="D105" s="310"/>
      <c r="E105" s="311"/>
      <c r="F105" s="262" t="s">
        <v>59</v>
      </c>
      <c r="G105" s="263"/>
      <c r="H105" s="272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4"/>
      <c r="U105" s="278" t="str">
        <f>IF(AI105="","",VLOOKUP(AI105,$F$234:$G$235,2,FALSE))</f>
        <v/>
      </c>
      <c r="V105" s="279"/>
      <c r="W105" s="269" t="str">
        <f>IF(H105="","",VLOOKUP(H105,$C$69:$N$97,16,FALSE))</f>
        <v/>
      </c>
      <c r="X105" s="270"/>
      <c r="Y105" s="271"/>
      <c r="Z105" s="264" t="str">
        <f>IF(H105="","",VLOOKUP(H105,$C$69:$O$97,19,FALSE))</f>
        <v/>
      </c>
      <c r="AA105" s="265"/>
      <c r="AB105" s="265"/>
      <c r="AC105" s="80" t="s">
        <v>538</v>
      </c>
      <c r="AD105" s="264" t="str">
        <f>IF(H105="","",VLOOKUP(H105,$C$69:$AC$97,23,FALSE))</f>
        <v/>
      </c>
      <c r="AE105" s="265"/>
      <c r="AF105" s="265"/>
      <c r="AG105" s="80" t="s">
        <v>538</v>
      </c>
      <c r="AH105" s="44" t="str">
        <f>IF(H105="","",VLOOKUP(H105,$G$238:$Q$266,11,FALSE))</f>
        <v/>
      </c>
      <c r="AI105" s="44" t="str">
        <f>IF(H105="","",VLOOKUP(H105,$C$69:$AH$97,27,FALSE))</f>
        <v/>
      </c>
      <c r="AJ105" s="44">
        <v>3</v>
      </c>
      <c r="AO105" s="120"/>
      <c r="AP105" s="415"/>
      <c r="AQ105" s="416"/>
      <c r="AR105" s="416"/>
      <c r="AS105" s="416"/>
      <c r="AT105" s="417"/>
      <c r="AU105" s="418" t="s">
        <v>59</v>
      </c>
      <c r="AV105" s="419"/>
      <c r="AW105" s="421"/>
      <c r="AX105" s="422"/>
      <c r="AY105" s="422"/>
      <c r="AZ105" s="422"/>
      <c r="BA105" s="422"/>
      <c r="BB105" s="422"/>
      <c r="BC105" s="422"/>
      <c r="BD105" s="422"/>
      <c r="BE105" s="422"/>
      <c r="BF105" s="422"/>
      <c r="BG105" s="422"/>
      <c r="BH105" s="422"/>
      <c r="BI105" s="423"/>
      <c r="BJ105" s="424"/>
      <c r="BK105" s="425"/>
      <c r="BL105" s="426"/>
      <c r="BM105" s="427"/>
      <c r="BN105" s="427"/>
      <c r="BO105" s="428"/>
      <c r="BP105" s="429"/>
      <c r="BQ105" s="429"/>
      <c r="BR105" s="109" t="s">
        <v>538</v>
      </c>
      <c r="BS105" s="428"/>
      <c r="BT105" s="429"/>
      <c r="BU105" s="429"/>
      <c r="BV105" s="109" t="s">
        <v>538</v>
      </c>
      <c r="BW105" s="121"/>
    </row>
    <row r="106" spans="1:75" ht="15" hidden="1" customHeight="1" x14ac:dyDescent="0.15">
      <c r="A106" s="50"/>
      <c r="B106" s="51"/>
      <c r="C106" s="51"/>
      <c r="D106" s="51"/>
      <c r="E106" s="52"/>
      <c r="F106" s="262" t="s">
        <v>60</v>
      </c>
      <c r="G106" s="263"/>
      <c r="H106" s="272"/>
      <c r="I106" s="273"/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4"/>
      <c r="U106" s="278" t="str">
        <f>IF(AI106="","",VLOOKUP(AI106,$F$234:$G$235,2,FALSE))</f>
        <v/>
      </c>
      <c r="V106" s="279"/>
      <c r="W106" s="269" t="str">
        <f>IF(H106="","",VLOOKUP(H106,$C$69:$N$97,16,FALSE))</f>
        <v/>
      </c>
      <c r="X106" s="270"/>
      <c r="Y106" s="271"/>
      <c r="Z106" s="264" t="str">
        <f>IF(H106="","",VLOOKUP(H106,$C$69:$O$97,19,FALSE))</f>
        <v/>
      </c>
      <c r="AA106" s="265"/>
      <c r="AB106" s="265"/>
      <c r="AC106" s="80" t="s">
        <v>538</v>
      </c>
      <c r="AD106" s="264" t="str">
        <f>IF(H106="","",VLOOKUP(H106,$C$69:$AC$97,23,FALSE))</f>
        <v/>
      </c>
      <c r="AE106" s="265"/>
      <c r="AF106" s="265"/>
      <c r="AG106" s="80" t="s">
        <v>538</v>
      </c>
      <c r="AH106" s="44" t="str">
        <f>IF(H106="","",VLOOKUP(H106,$G$238:$Q$266,11,FALSE))</f>
        <v/>
      </c>
      <c r="AI106" s="44" t="str">
        <f>IF(H106="","",VLOOKUP(H106,$C$69:$AH$97,27,FALSE))</f>
        <v/>
      </c>
      <c r="AJ106" s="44">
        <v>4</v>
      </c>
      <c r="AO106" s="120"/>
      <c r="AP106" s="117"/>
      <c r="AQ106" s="119"/>
      <c r="AR106" s="119"/>
      <c r="AS106" s="119"/>
      <c r="AT106" s="118"/>
      <c r="AU106" s="418" t="s">
        <v>60</v>
      </c>
      <c r="AV106" s="419"/>
      <c r="AW106" s="421"/>
      <c r="AX106" s="422"/>
      <c r="AY106" s="422"/>
      <c r="AZ106" s="422"/>
      <c r="BA106" s="422"/>
      <c r="BB106" s="422"/>
      <c r="BC106" s="422"/>
      <c r="BD106" s="422"/>
      <c r="BE106" s="422"/>
      <c r="BF106" s="422"/>
      <c r="BG106" s="422"/>
      <c r="BH106" s="422"/>
      <c r="BI106" s="423"/>
      <c r="BJ106" s="424"/>
      <c r="BK106" s="425"/>
      <c r="BL106" s="426"/>
      <c r="BM106" s="427"/>
      <c r="BN106" s="427"/>
      <c r="BO106" s="428"/>
      <c r="BP106" s="429"/>
      <c r="BQ106" s="429"/>
      <c r="BR106" s="109" t="s">
        <v>538</v>
      </c>
      <c r="BS106" s="428"/>
      <c r="BT106" s="429"/>
      <c r="BU106" s="429"/>
      <c r="BV106" s="109" t="s">
        <v>538</v>
      </c>
      <c r="BW106" s="121"/>
    </row>
    <row r="107" spans="1:75" ht="15" hidden="1" customHeight="1" thickBot="1" x14ac:dyDescent="0.2">
      <c r="A107" s="53"/>
      <c r="B107" s="54"/>
      <c r="C107" s="54"/>
      <c r="D107" s="54"/>
      <c r="E107" s="55"/>
      <c r="F107" s="262" t="s">
        <v>61</v>
      </c>
      <c r="G107" s="263"/>
      <c r="H107" s="280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2"/>
      <c r="U107" s="278" t="str">
        <f>IF(AI107="","",VLOOKUP(AI107,$F$234:$G$235,2,FALSE))</f>
        <v/>
      </c>
      <c r="V107" s="279"/>
      <c r="W107" s="269" t="str">
        <f>IF(H107="","",VLOOKUP(H107,$C$69:$N$97,16,FALSE))</f>
        <v/>
      </c>
      <c r="X107" s="270"/>
      <c r="Y107" s="271"/>
      <c r="Z107" s="264" t="str">
        <f>IF(H107="","",VLOOKUP(H107,$C$69:$O$97,19,FALSE))</f>
        <v/>
      </c>
      <c r="AA107" s="265"/>
      <c r="AB107" s="265"/>
      <c r="AC107" s="80" t="s">
        <v>538</v>
      </c>
      <c r="AD107" s="264" t="str">
        <f>IF(H107="","",VLOOKUP(H107,$C$69:$AC$97,23,FALSE))</f>
        <v/>
      </c>
      <c r="AE107" s="265"/>
      <c r="AF107" s="265"/>
      <c r="AG107" s="80" t="s">
        <v>538</v>
      </c>
      <c r="AH107" s="44" t="str">
        <f>IF(H107="","",VLOOKUP(H107,$G$238:$Q$266,11,FALSE))</f>
        <v/>
      </c>
      <c r="AI107" s="44" t="str">
        <f>IF(H107="","",VLOOKUP(H107,$C$69:$AH$97,27,FALSE))</f>
        <v/>
      </c>
      <c r="AJ107" s="44">
        <v>5</v>
      </c>
      <c r="AO107" s="120"/>
      <c r="AP107" s="117"/>
      <c r="AQ107" s="119"/>
      <c r="AR107" s="119"/>
      <c r="AS107" s="119"/>
      <c r="AT107" s="118"/>
      <c r="AU107" s="418" t="s">
        <v>61</v>
      </c>
      <c r="AV107" s="419"/>
      <c r="AW107" s="421"/>
      <c r="AX107" s="422"/>
      <c r="AY107" s="422"/>
      <c r="AZ107" s="422"/>
      <c r="BA107" s="422"/>
      <c r="BB107" s="422"/>
      <c r="BC107" s="422"/>
      <c r="BD107" s="422"/>
      <c r="BE107" s="422"/>
      <c r="BF107" s="422"/>
      <c r="BG107" s="422"/>
      <c r="BH107" s="422"/>
      <c r="BI107" s="423"/>
      <c r="BJ107" s="424"/>
      <c r="BK107" s="425"/>
      <c r="BL107" s="426"/>
      <c r="BM107" s="427"/>
      <c r="BN107" s="427"/>
      <c r="BO107" s="428"/>
      <c r="BP107" s="429"/>
      <c r="BQ107" s="429"/>
      <c r="BR107" s="109" t="s">
        <v>538</v>
      </c>
      <c r="BS107" s="428"/>
      <c r="BT107" s="429"/>
      <c r="BU107" s="429"/>
      <c r="BV107" s="109" t="s">
        <v>538</v>
      </c>
      <c r="BW107" s="121"/>
    </row>
    <row r="108" spans="1:75" ht="15" hidden="1" customHeight="1" thickBot="1" x14ac:dyDescent="0.2">
      <c r="A108" s="7"/>
      <c r="B108" s="7"/>
      <c r="C108" s="7"/>
      <c r="D108" s="7"/>
      <c r="E108" s="7"/>
      <c r="F108" s="7"/>
      <c r="G108" s="7"/>
      <c r="H108" s="2"/>
      <c r="U108" s="5"/>
      <c r="V108" s="5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O108" s="120"/>
      <c r="AP108" s="122"/>
      <c r="AQ108" s="122"/>
      <c r="AR108" s="122"/>
      <c r="AS108" s="122"/>
      <c r="AT108" s="122"/>
      <c r="AU108" s="122"/>
      <c r="AV108" s="122"/>
      <c r="AW108" s="122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121"/>
    </row>
    <row r="109" spans="1:75" ht="15" hidden="1" customHeight="1" x14ac:dyDescent="0.15">
      <c r="A109" s="275" t="s">
        <v>516</v>
      </c>
      <c r="B109" s="276"/>
      <c r="C109" s="276"/>
      <c r="D109" s="276"/>
      <c r="E109" s="277"/>
      <c r="F109" s="266"/>
      <c r="G109" s="267"/>
      <c r="H109" s="267"/>
      <c r="I109" s="267"/>
      <c r="J109" s="267"/>
      <c r="K109" s="267"/>
      <c r="L109" s="268"/>
      <c r="M109" s="300" t="s">
        <v>542</v>
      </c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2"/>
      <c r="AO109" s="120"/>
      <c r="AP109" s="430"/>
      <c r="AQ109" s="431"/>
      <c r="AR109" s="431"/>
      <c r="AS109" s="431"/>
      <c r="AT109" s="432"/>
      <c r="AU109" s="433">
        <v>756</v>
      </c>
      <c r="AV109" s="434"/>
      <c r="AW109" s="434"/>
      <c r="AX109" s="434"/>
      <c r="AY109" s="434"/>
      <c r="AZ109" s="434"/>
      <c r="BA109" s="435"/>
      <c r="BB109" s="436" t="s">
        <v>542</v>
      </c>
      <c r="BC109" s="424"/>
      <c r="BD109" s="424"/>
      <c r="BE109" s="424"/>
      <c r="BF109" s="424"/>
      <c r="BG109" s="424"/>
      <c r="BH109" s="424"/>
      <c r="BI109" s="424"/>
      <c r="BJ109" s="424"/>
      <c r="BK109" s="424"/>
      <c r="BL109" s="424"/>
      <c r="BM109" s="424"/>
      <c r="BN109" s="424"/>
      <c r="BO109" s="424"/>
      <c r="BP109" s="424"/>
      <c r="BQ109" s="424"/>
      <c r="BR109" s="424"/>
      <c r="BS109" s="424"/>
      <c r="BT109" s="424"/>
      <c r="BU109" s="424"/>
      <c r="BV109" s="437"/>
      <c r="BW109" s="121"/>
    </row>
    <row r="110" spans="1:75" ht="15" hidden="1" customHeight="1" thickBot="1" x14ac:dyDescent="0.2">
      <c r="A110" s="461" t="s">
        <v>517</v>
      </c>
      <c r="B110" s="462"/>
      <c r="C110" s="462"/>
      <c r="D110" s="462"/>
      <c r="E110" s="463"/>
      <c r="F110" s="464"/>
      <c r="G110" s="465"/>
      <c r="H110" s="465"/>
      <c r="I110" s="465"/>
      <c r="J110" s="465"/>
      <c r="K110" s="465"/>
      <c r="L110" s="466"/>
      <c r="M110" s="256" t="s">
        <v>53</v>
      </c>
      <c r="N110" s="257"/>
      <c r="O110" s="458"/>
      <c r="P110" s="459"/>
      <c r="Q110" s="459"/>
      <c r="R110" s="459"/>
      <c r="S110" s="81" t="s">
        <v>539</v>
      </c>
      <c r="T110" s="256" t="s">
        <v>54</v>
      </c>
      <c r="U110" s="257"/>
      <c r="V110" s="458"/>
      <c r="W110" s="459"/>
      <c r="X110" s="459"/>
      <c r="Y110" s="459"/>
      <c r="Z110" s="81" t="s">
        <v>539</v>
      </c>
      <c r="AA110" s="467" t="s">
        <v>4</v>
      </c>
      <c r="AB110" s="468"/>
      <c r="AC110" s="458"/>
      <c r="AD110" s="459"/>
      <c r="AE110" s="459"/>
      <c r="AF110" s="459"/>
      <c r="AG110" s="82" t="s">
        <v>539</v>
      </c>
      <c r="AO110" s="120"/>
      <c r="AP110" s="430"/>
      <c r="AQ110" s="431"/>
      <c r="AR110" s="431"/>
      <c r="AS110" s="431"/>
      <c r="AT110" s="432"/>
      <c r="AU110" s="447">
        <v>540</v>
      </c>
      <c r="AV110" s="448"/>
      <c r="AW110" s="448"/>
      <c r="AX110" s="448"/>
      <c r="AY110" s="448"/>
      <c r="AZ110" s="448"/>
      <c r="BA110" s="449"/>
      <c r="BB110" s="436" t="s">
        <v>53</v>
      </c>
      <c r="BC110" s="425"/>
      <c r="BD110" s="426">
        <v>10</v>
      </c>
      <c r="BE110" s="427"/>
      <c r="BF110" s="427"/>
      <c r="BG110" s="427"/>
      <c r="BH110" s="110" t="s">
        <v>539</v>
      </c>
      <c r="BI110" s="436" t="s">
        <v>54</v>
      </c>
      <c r="BJ110" s="425"/>
      <c r="BK110" s="426">
        <v>8</v>
      </c>
      <c r="BL110" s="427"/>
      <c r="BM110" s="427"/>
      <c r="BN110" s="427"/>
      <c r="BO110" s="110" t="s">
        <v>539</v>
      </c>
      <c r="BP110" s="418" t="s">
        <v>4</v>
      </c>
      <c r="BQ110" s="420"/>
      <c r="BR110" s="426">
        <v>3</v>
      </c>
      <c r="BS110" s="427"/>
      <c r="BT110" s="427"/>
      <c r="BU110" s="427"/>
      <c r="BV110" s="111" t="s">
        <v>539</v>
      </c>
      <c r="BW110" s="121"/>
    </row>
    <row r="111" spans="1:75" ht="15" hidden="1" customHeight="1" thickBot="1" x14ac:dyDescent="0.2">
      <c r="A111" s="452" t="s">
        <v>518</v>
      </c>
      <c r="B111" s="453"/>
      <c r="C111" s="453"/>
      <c r="D111" s="453"/>
      <c r="E111" s="454"/>
      <c r="F111" s="455"/>
      <c r="G111" s="456"/>
      <c r="H111" s="456"/>
      <c r="I111" s="456"/>
      <c r="J111" s="456"/>
      <c r="K111" s="456"/>
      <c r="L111" s="457"/>
      <c r="AO111" s="120"/>
      <c r="AP111" s="430"/>
      <c r="AQ111" s="431"/>
      <c r="AR111" s="431"/>
      <c r="AS111" s="431"/>
      <c r="AT111" s="432"/>
      <c r="AU111" s="447">
        <v>1220</v>
      </c>
      <c r="AV111" s="448"/>
      <c r="AW111" s="448"/>
      <c r="AX111" s="448"/>
      <c r="AY111" s="448"/>
      <c r="AZ111" s="448"/>
      <c r="BA111" s="450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21"/>
    </row>
    <row r="112" spans="1:75" ht="15" hidden="1" customHeight="1" x14ac:dyDescent="0.15">
      <c r="AO112" s="120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21"/>
    </row>
    <row r="113" spans="1:75" ht="15" customHeight="1" x14ac:dyDescent="0.15">
      <c r="Z113" s="11"/>
      <c r="AO113" s="120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83"/>
      <c r="BP113" s="114"/>
      <c r="BQ113" s="114"/>
      <c r="BR113" s="114"/>
      <c r="BS113" s="114"/>
      <c r="BT113" s="114"/>
      <c r="BU113" s="114"/>
      <c r="BV113" s="114"/>
      <c r="BW113" s="121"/>
    </row>
    <row r="114" spans="1:75" ht="15" customHeight="1" x14ac:dyDescent="0.15">
      <c r="Z114" s="11"/>
      <c r="AO114" s="120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83"/>
      <c r="BP114" s="114"/>
      <c r="BQ114" s="114"/>
      <c r="BR114" s="114"/>
      <c r="BS114" s="114"/>
      <c r="BT114" s="114"/>
      <c r="BU114" s="114"/>
      <c r="BV114" s="114"/>
      <c r="BW114" s="121"/>
    </row>
    <row r="115" spans="1:75" ht="15" customHeight="1" thickBot="1" x14ac:dyDescent="0.2">
      <c r="A115" s="1" t="s">
        <v>599</v>
      </c>
      <c r="Z115" s="11"/>
      <c r="AO115" s="120"/>
      <c r="AP115" s="114" t="s">
        <v>599</v>
      </c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83"/>
      <c r="BP115" s="114"/>
      <c r="BQ115" s="114"/>
      <c r="BR115" s="114"/>
      <c r="BS115" s="114"/>
      <c r="BT115" s="114"/>
      <c r="BU115" s="114"/>
      <c r="BV115" s="114"/>
      <c r="BW115" s="121"/>
    </row>
    <row r="116" spans="1:75" ht="15" customHeight="1" x14ac:dyDescent="0.15">
      <c r="A116" s="438" t="s">
        <v>576</v>
      </c>
      <c r="B116" s="439"/>
      <c r="C116" s="439"/>
      <c r="D116" s="439"/>
      <c r="E116" s="439"/>
      <c r="F116" s="439"/>
      <c r="G116" s="439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  <c r="T116" s="440"/>
      <c r="U116" s="460"/>
      <c r="V116" s="304"/>
      <c r="W116" s="304"/>
      <c r="X116" s="304"/>
      <c r="Y116" s="304"/>
      <c r="Z116" s="304"/>
      <c r="AA116" s="304"/>
      <c r="AB116" s="304"/>
      <c r="AC116" s="304"/>
      <c r="AD116" s="304"/>
      <c r="AE116" s="304"/>
      <c r="AF116" s="304"/>
      <c r="AG116" s="305"/>
      <c r="AO116" s="120"/>
      <c r="AP116" s="438" t="s">
        <v>576</v>
      </c>
      <c r="AQ116" s="439"/>
      <c r="AR116" s="439"/>
      <c r="AS116" s="439"/>
      <c r="AT116" s="439"/>
      <c r="AU116" s="439"/>
      <c r="AV116" s="439"/>
      <c r="AW116" s="439"/>
      <c r="AX116" s="439"/>
      <c r="AY116" s="439"/>
      <c r="AZ116" s="439"/>
      <c r="BA116" s="439"/>
      <c r="BB116" s="439"/>
      <c r="BC116" s="439"/>
      <c r="BD116" s="439"/>
      <c r="BE116" s="439"/>
      <c r="BF116" s="439"/>
      <c r="BG116" s="439"/>
      <c r="BH116" s="439"/>
      <c r="BI116" s="440"/>
      <c r="BJ116" s="444" t="s">
        <v>579</v>
      </c>
      <c r="BK116" s="445"/>
      <c r="BL116" s="445"/>
      <c r="BM116" s="445"/>
      <c r="BN116" s="445"/>
      <c r="BO116" s="445"/>
      <c r="BP116" s="445"/>
      <c r="BQ116" s="445"/>
      <c r="BR116" s="445"/>
      <c r="BS116" s="445"/>
      <c r="BT116" s="445"/>
      <c r="BU116" s="445"/>
      <c r="BV116" s="446"/>
      <c r="BW116" s="121"/>
    </row>
    <row r="117" spans="1:75" ht="15" customHeight="1" thickBot="1" x14ac:dyDescent="0.2">
      <c r="A117" s="441" t="s">
        <v>580</v>
      </c>
      <c r="B117" s="442"/>
      <c r="C117" s="442"/>
      <c r="D117" s="442"/>
      <c r="E117" s="442"/>
      <c r="F117" s="442"/>
      <c r="G117" s="442"/>
      <c r="H117" s="442"/>
      <c r="I117" s="442"/>
      <c r="J117" s="442"/>
      <c r="K117" s="442"/>
      <c r="L117" s="442"/>
      <c r="M117" s="442"/>
      <c r="N117" s="442"/>
      <c r="O117" s="442"/>
      <c r="P117" s="442"/>
      <c r="Q117" s="442"/>
      <c r="R117" s="442"/>
      <c r="S117" s="442"/>
      <c r="T117" s="443"/>
      <c r="U117" s="451"/>
      <c r="V117" s="281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2"/>
      <c r="AO117" s="120"/>
      <c r="AP117" s="441" t="s">
        <v>580</v>
      </c>
      <c r="AQ117" s="442"/>
      <c r="AR117" s="442"/>
      <c r="AS117" s="442"/>
      <c r="AT117" s="442"/>
      <c r="AU117" s="442"/>
      <c r="AV117" s="442"/>
      <c r="AW117" s="442"/>
      <c r="AX117" s="442"/>
      <c r="AY117" s="442"/>
      <c r="AZ117" s="442"/>
      <c r="BA117" s="442"/>
      <c r="BB117" s="442"/>
      <c r="BC117" s="442"/>
      <c r="BD117" s="442"/>
      <c r="BE117" s="442"/>
      <c r="BF117" s="442"/>
      <c r="BG117" s="442"/>
      <c r="BH117" s="442"/>
      <c r="BI117" s="443"/>
      <c r="BJ117" s="354" t="s">
        <v>594</v>
      </c>
      <c r="BK117" s="355"/>
      <c r="BL117" s="355"/>
      <c r="BM117" s="355"/>
      <c r="BN117" s="355"/>
      <c r="BO117" s="355"/>
      <c r="BP117" s="355"/>
      <c r="BQ117" s="355"/>
      <c r="BR117" s="355"/>
      <c r="BS117" s="355"/>
      <c r="BT117" s="355"/>
      <c r="BU117" s="355"/>
      <c r="BV117" s="356"/>
      <c r="BW117" s="121"/>
    </row>
    <row r="118" spans="1:75" ht="15" customHeight="1" x14ac:dyDescent="0.15">
      <c r="Z118" s="11"/>
      <c r="AO118" s="120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21"/>
    </row>
    <row r="119" spans="1:75" ht="15" customHeight="1" x14ac:dyDescent="0.15">
      <c r="A119" s="1" t="s">
        <v>66</v>
      </c>
      <c r="Z119" s="11"/>
      <c r="AO119" s="120"/>
      <c r="AP119" s="114" t="s">
        <v>575</v>
      </c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21"/>
    </row>
    <row r="120" spans="1:75" ht="15" customHeight="1" thickBot="1" x14ac:dyDescent="0.2">
      <c r="A120" s="1" t="s">
        <v>67</v>
      </c>
      <c r="Z120" s="11"/>
      <c r="AO120" s="84"/>
      <c r="AP120" s="85" t="s">
        <v>67</v>
      </c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8"/>
    </row>
    <row r="121" spans="1:75" ht="15" customHeight="1" x14ac:dyDescent="0.15">
      <c r="Z121" s="11"/>
    </row>
    <row r="122" spans="1:75" ht="15" customHeight="1" x14ac:dyDescent="0.15">
      <c r="Z122" s="11"/>
    </row>
    <row r="123" spans="1:75" ht="15" customHeight="1" x14ac:dyDescent="0.15">
      <c r="Z123" s="11"/>
    </row>
    <row r="124" spans="1:75" ht="15" customHeight="1" x14ac:dyDescent="0.15">
      <c r="Z124" s="11"/>
    </row>
    <row r="125" spans="1:75" ht="15" customHeight="1" x14ac:dyDescent="0.15">
      <c r="Z125" s="11"/>
    </row>
    <row r="126" spans="1:75" ht="15" customHeight="1" x14ac:dyDescent="0.15">
      <c r="Z126" s="11"/>
    </row>
    <row r="127" spans="1:75" ht="15" customHeight="1" x14ac:dyDescent="0.15">
      <c r="Z127" s="11"/>
    </row>
    <row r="128" spans="1:75" ht="15" customHeight="1" x14ac:dyDescent="0.15">
      <c r="Z128" s="11"/>
    </row>
    <row r="129" spans="26:26" ht="15" customHeight="1" x14ac:dyDescent="0.15">
      <c r="Z129" s="11"/>
    </row>
    <row r="130" spans="26:26" ht="15" customHeight="1" x14ac:dyDescent="0.15">
      <c r="Z130" s="11"/>
    </row>
    <row r="131" spans="26:26" ht="15" customHeight="1" x14ac:dyDescent="0.15">
      <c r="Z131" s="11"/>
    </row>
    <row r="132" spans="26:26" ht="15" customHeight="1" x14ac:dyDescent="0.15">
      <c r="Z132" s="11"/>
    </row>
    <row r="133" spans="26:26" ht="15" customHeight="1" x14ac:dyDescent="0.15">
      <c r="Z133" s="11"/>
    </row>
    <row r="134" spans="26:26" ht="15" customHeight="1" x14ac:dyDescent="0.15">
      <c r="Z134" s="11"/>
    </row>
    <row r="135" spans="26:26" ht="15" customHeight="1" x14ac:dyDescent="0.15">
      <c r="Z135" s="11"/>
    </row>
    <row r="136" spans="26:26" ht="15" customHeight="1" x14ac:dyDescent="0.15">
      <c r="Z136" s="11"/>
    </row>
    <row r="137" spans="26:26" ht="15" customHeight="1" x14ac:dyDescent="0.15">
      <c r="Z137" s="11"/>
    </row>
    <row r="138" spans="26:26" ht="15" customHeight="1" x14ac:dyDescent="0.15">
      <c r="Z138" s="11"/>
    </row>
    <row r="139" spans="26:26" ht="15" customHeight="1" x14ac:dyDescent="0.15">
      <c r="Z139" s="11"/>
    </row>
    <row r="140" spans="26:26" ht="15" customHeight="1" x14ac:dyDescent="0.15">
      <c r="Z140" s="11"/>
    </row>
    <row r="141" spans="26:26" ht="15" customHeight="1" x14ac:dyDescent="0.15">
      <c r="Z141" s="11"/>
    </row>
    <row r="142" spans="26:26" ht="15" customHeight="1" x14ac:dyDescent="0.15">
      <c r="Z142" s="11"/>
    </row>
    <row r="143" spans="26:26" ht="15" customHeight="1" x14ac:dyDescent="0.15">
      <c r="Z143" s="11"/>
    </row>
    <row r="144" spans="26:26" ht="15" customHeight="1" x14ac:dyDescent="0.15">
      <c r="Z144" s="11"/>
    </row>
    <row r="145" spans="26:26" ht="15" customHeight="1" x14ac:dyDescent="0.15">
      <c r="Z145" s="11"/>
    </row>
    <row r="146" spans="26:26" ht="15" customHeight="1" x14ac:dyDescent="0.15">
      <c r="Z146" s="11"/>
    </row>
    <row r="147" spans="26:26" ht="15" customHeight="1" x14ac:dyDescent="0.15">
      <c r="Z147" s="11"/>
    </row>
    <row r="148" spans="26:26" ht="15" customHeight="1" x14ac:dyDescent="0.15">
      <c r="Z148" s="11"/>
    </row>
    <row r="149" spans="26:26" ht="15" customHeight="1" x14ac:dyDescent="0.15">
      <c r="Z149" s="11"/>
    </row>
    <row r="150" spans="26:26" ht="15" customHeight="1" x14ac:dyDescent="0.15">
      <c r="Z150" s="11"/>
    </row>
    <row r="151" spans="26:26" ht="15" customHeight="1" x14ac:dyDescent="0.15">
      <c r="Z151" s="11"/>
    </row>
    <row r="152" spans="26:26" ht="15" customHeight="1" x14ac:dyDescent="0.15">
      <c r="Z152" s="11"/>
    </row>
    <row r="153" spans="26:26" ht="15" customHeight="1" x14ac:dyDescent="0.15">
      <c r="Z153" s="11"/>
    </row>
    <row r="154" spans="26:26" ht="15" customHeight="1" x14ac:dyDescent="0.15">
      <c r="Z154" s="11"/>
    </row>
    <row r="155" spans="26:26" ht="15" customHeight="1" x14ac:dyDescent="0.15">
      <c r="Z155" s="11"/>
    </row>
    <row r="156" spans="26:26" ht="15" customHeight="1" x14ac:dyDescent="0.15">
      <c r="Z156" s="11"/>
    </row>
    <row r="157" spans="26:26" ht="15" customHeight="1" x14ac:dyDescent="0.15">
      <c r="Z157" s="11"/>
    </row>
    <row r="158" spans="26:26" ht="15" customHeight="1" x14ac:dyDescent="0.15">
      <c r="Z158" s="11"/>
    </row>
    <row r="159" spans="26:26" ht="15" customHeight="1" x14ac:dyDescent="0.15">
      <c r="Z159" s="11"/>
    </row>
    <row r="160" spans="26:26" ht="15" customHeight="1" x14ac:dyDescent="0.15">
      <c r="Z160" s="11"/>
    </row>
    <row r="161" spans="26:27" ht="15" customHeight="1" x14ac:dyDescent="0.15">
      <c r="Z161" s="11"/>
    </row>
    <row r="162" spans="26:27" ht="15" customHeight="1" x14ac:dyDescent="0.15">
      <c r="Z162" s="11"/>
    </row>
    <row r="163" spans="26:27" ht="15" customHeight="1" x14ac:dyDescent="0.15">
      <c r="Z163" s="11"/>
    </row>
    <row r="164" spans="26:27" ht="15" customHeight="1" x14ac:dyDescent="0.15">
      <c r="Z164" s="11"/>
    </row>
    <row r="165" spans="26:27" ht="15" customHeight="1" x14ac:dyDescent="0.15">
      <c r="Z165" s="11"/>
    </row>
    <row r="166" spans="26:27" ht="15" customHeight="1" x14ac:dyDescent="0.15">
      <c r="Z166" s="11"/>
    </row>
    <row r="167" spans="26:27" ht="15" customHeight="1" x14ac:dyDescent="0.15">
      <c r="Z167" s="11"/>
    </row>
    <row r="168" spans="26:27" ht="15" customHeight="1" x14ac:dyDescent="0.15">
      <c r="Z168" s="11"/>
    </row>
    <row r="169" spans="26:27" ht="15" customHeight="1" x14ac:dyDescent="0.15">
      <c r="Z169" s="11"/>
    </row>
    <row r="170" spans="26:27" ht="15" customHeight="1" x14ac:dyDescent="0.15">
      <c r="Z170" s="11"/>
    </row>
    <row r="171" spans="26:27" ht="15" customHeight="1" x14ac:dyDescent="0.15">
      <c r="Z171" s="11"/>
    </row>
    <row r="172" spans="26:27" ht="15" customHeight="1" x14ac:dyDescent="0.15">
      <c r="Z172" s="11"/>
    </row>
    <row r="173" spans="26:27" ht="15" customHeight="1" x14ac:dyDescent="0.15">
      <c r="Z173" s="11"/>
    </row>
    <row r="174" spans="26:27" ht="11.25" customHeight="1" x14ac:dyDescent="0.15">
      <c r="Z174" s="11"/>
      <c r="AA174" s="12"/>
    </row>
    <row r="175" spans="26:27" ht="11.25" customHeight="1" x14ac:dyDescent="0.15">
      <c r="Z175" s="11"/>
      <c r="AA175" s="12"/>
    </row>
    <row r="176" spans="26:27" ht="11.25" customHeight="1" x14ac:dyDescent="0.15">
      <c r="Z176" s="11"/>
      <c r="AA176" s="12"/>
    </row>
    <row r="177" spans="26:27" ht="11.25" customHeight="1" x14ac:dyDescent="0.15">
      <c r="Z177" s="11"/>
      <c r="AA177" s="12"/>
    </row>
    <row r="178" spans="26:27" ht="11.25" customHeight="1" x14ac:dyDescent="0.15">
      <c r="Z178" s="11"/>
      <c r="AA178" s="12"/>
    </row>
    <row r="179" spans="26:27" ht="11.25" customHeight="1" x14ac:dyDescent="0.15">
      <c r="Z179" s="11"/>
      <c r="AA179" s="12"/>
    </row>
    <row r="180" spans="26:27" ht="11.25" customHeight="1" x14ac:dyDescent="0.15">
      <c r="Z180" s="11"/>
      <c r="AA180" s="12"/>
    </row>
    <row r="181" spans="26:27" ht="11.25" customHeight="1" x14ac:dyDescent="0.15">
      <c r="Z181" s="11"/>
      <c r="AA181" s="12"/>
    </row>
    <row r="182" spans="26:27" ht="11.25" customHeight="1" x14ac:dyDescent="0.15">
      <c r="Z182" s="11"/>
      <c r="AA182" s="12"/>
    </row>
    <row r="183" spans="26:27" ht="11.25" customHeight="1" x14ac:dyDescent="0.15">
      <c r="Z183" s="11"/>
      <c r="AA183" s="12"/>
    </row>
    <row r="184" spans="26:27" ht="11.25" customHeight="1" x14ac:dyDescent="0.15">
      <c r="Z184" s="11"/>
      <c r="AA184" s="12"/>
    </row>
    <row r="185" spans="26:27" ht="11.25" customHeight="1" x14ac:dyDescent="0.15">
      <c r="Z185" s="11"/>
      <c r="AA185" s="12"/>
    </row>
    <row r="186" spans="26:27" ht="11.25" customHeight="1" x14ac:dyDescent="0.15">
      <c r="Z186" s="11"/>
      <c r="AA186" s="12"/>
    </row>
    <row r="187" spans="26:27" ht="11.25" customHeight="1" x14ac:dyDescent="0.15">
      <c r="Z187" s="11"/>
      <c r="AA187" s="12"/>
    </row>
    <row r="188" spans="26:27" ht="11.25" customHeight="1" x14ac:dyDescent="0.15">
      <c r="Z188" s="11"/>
      <c r="AA188" s="12"/>
    </row>
    <row r="189" spans="26:27" ht="11.25" customHeight="1" x14ac:dyDescent="0.15">
      <c r="Z189" s="11"/>
      <c r="AA189" s="12"/>
    </row>
    <row r="190" spans="26:27" ht="11.25" customHeight="1" x14ac:dyDescent="0.15">
      <c r="Z190" s="11"/>
      <c r="AA190" s="12"/>
    </row>
    <row r="191" spans="26:27" ht="11.25" customHeight="1" x14ac:dyDescent="0.15">
      <c r="Z191" s="11"/>
      <c r="AA191" s="12"/>
    </row>
    <row r="192" spans="26:27" ht="11.25" customHeight="1" x14ac:dyDescent="0.15">
      <c r="Z192" s="11"/>
      <c r="AA192" s="12"/>
    </row>
    <row r="193" spans="1:27" ht="11.25" customHeight="1" x14ac:dyDescent="0.15">
      <c r="Z193" s="11"/>
      <c r="AA193" s="12"/>
    </row>
    <row r="194" spans="1:27" ht="11.25" customHeight="1" x14ac:dyDescent="0.15">
      <c r="Z194" s="11"/>
      <c r="AA194" s="12"/>
    </row>
    <row r="195" spans="1:27" ht="11.25" customHeight="1" x14ac:dyDescent="0.15">
      <c r="Z195" s="11"/>
      <c r="AA195" s="12"/>
    </row>
    <row r="196" spans="1:27" ht="11.25" customHeight="1" x14ac:dyDescent="0.15">
      <c r="Z196" s="11"/>
      <c r="AA196" s="12"/>
    </row>
    <row r="197" spans="1:27" ht="11.25" customHeight="1" x14ac:dyDescent="0.15">
      <c r="Z197" s="11"/>
      <c r="AA197" s="12"/>
    </row>
    <row r="198" spans="1:27" ht="11.25" customHeight="1" x14ac:dyDescent="0.15">
      <c r="Z198" s="11"/>
      <c r="AA198" s="12"/>
    </row>
    <row r="199" spans="1:27" ht="11.25" customHeight="1" x14ac:dyDescent="0.15">
      <c r="Z199" s="11"/>
      <c r="AA199" s="12"/>
    </row>
    <row r="200" spans="1:27" ht="11.25" customHeight="1" x14ac:dyDescent="0.15">
      <c r="Z200" s="11"/>
      <c r="AA200" s="12"/>
    </row>
    <row r="201" spans="1:27" ht="11.25" customHeight="1" x14ac:dyDescent="0.15">
      <c r="Z201" s="11"/>
      <c r="AA201" s="12"/>
    </row>
    <row r="202" spans="1:27" ht="11.25" customHeight="1" x14ac:dyDescent="0.15">
      <c r="Z202" s="11"/>
      <c r="AA202" s="12"/>
    </row>
    <row r="203" spans="1:27" ht="11.25" customHeight="1" x14ac:dyDescent="0.15">
      <c r="Z203" s="11"/>
      <c r="AA203" s="12"/>
    </row>
    <row r="204" spans="1:27" ht="11.25" customHeight="1" x14ac:dyDescent="0.15">
      <c r="Z204" s="11"/>
      <c r="AA204" s="12"/>
    </row>
    <row r="205" spans="1:27" ht="11.25" customHeight="1" x14ac:dyDescent="0.15">
      <c r="Z205" s="11"/>
      <c r="AA205" s="12"/>
    </row>
    <row r="206" spans="1:27" ht="11.25" customHeight="1" x14ac:dyDescent="0.15">
      <c r="Z206" s="11"/>
      <c r="AA206" s="12"/>
    </row>
    <row r="207" spans="1:27" ht="11.25" hidden="1" customHeight="1" x14ac:dyDescent="0.15">
      <c r="A207" s="44" t="s">
        <v>520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Z207" s="11"/>
      <c r="AA207" s="12"/>
    </row>
    <row r="208" spans="1:27" hidden="1" x14ac:dyDescent="0.15">
      <c r="A208" s="44" t="s">
        <v>15</v>
      </c>
      <c r="B208" s="44"/>
      <c r="C208" s="44"/>
      <c r="D208" s="44"/>
      <c r="E208" s="44"/>
      <c r="F208" s="44">
        <v>1</v>
      </c>
      <c r="G208" s="44" t="s">
        <v>21</v>
      </c>
      <c r="H208" s="44"/>
      <c r="I208" s="44"/>
      <c r="J208" s="44"/>
      <c r="K208" s="44"/>
      <c r="L208" s="44"/>
      <c r="M208" s="44"/>
      <c r="N208" s="44"/>
      <c r="O208" s="44"/>
      <c r="P208" s="44"/>
      <c r="Q208" s="44">
        <v>1</v>
      </c>
      <c r="R208" s="44"/>
      <c r="S208" s="44"/>
      <c r="T208" s="44"/>
      <c r="U208" s="44"/>
    </row>
    <row r="209" spans="1:21" hidden="1" x14ac:dyDescent="0.15">
      <c r="A209" s="44"/>
      <c r="B209" s="44"/>
      <c r="C209" s="44"/>
      <c r="D209" s="44"/>
      <c r="E209" s="44"/>
      <c r="F209" s="44">
        <v>2</v>
      </c>
      <c r="G209" s="44" t="s">
        <v>620</v>
      </c>
      <c r="H209" s="44"/>
      <c r="I209" s="44"/>
      <c r="J209" s="44"/>
      <c r="K209" s="44"/>
      <c r="L209" s="44"/>
      <c r="M209" s="44"/>
      <c r="N209" s="44"/>
      <c r="O209" s="44"/>
      <c r="P209" s="44"/>
      <c r="Q209" s="44">
        <v>2</v>
      </c>
      <c r="R209" s="44"/>
      <c r="S209" s="44"/>
      <c r="T209" s="44"/>
      <c r="U209" s="44"/>
    </row>
    <row r="210" spans="1:21" hidden="1" x14ac:dyDescent="0.15">
      <c r="A210" s="44"/>
      <c r="B210" s="44"/>
      <c r="C210" s="44"/>
      <c r="D210" s="44"/>
      <c r="E210" s="44"/>
      <c r="F210" s="44" t="s">
        <v>62</v>
      </c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</row>
    <row r="211" spans="1:21" hidden="1" x14ac:dyDescent="0.1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</row>
    <row r="212" spans="1:21" hidden="1" x14ac:dyDescent="0.15">
      <c r="A212" s="44" t="s">
        <v>16</v>
      </c>
      <c r="B212" s="44"/>
      <c r="C212" s="44"/>
      <c r="D212" s="44"/>
      <c r="E212" s="44"/>
      <c r="F212" s="44">
        <v>1</v>
      </c>
      <c r="G212" s="44" t="s">
        <v>17</v>
      </c>
      <c r="H212" s="44"/>
      <c r="I212" s="44"/>
      <c r="J212" s="44"/>
      <c r="K212" s="44"/>
      <c r="L212" s="44"/>
      <c r="M212" s="44"/>
      <c r="N212" s="44"/>
      <c r="O212" s="44"/>
      <c r="P212" s="44"/>
      <c r="Q212" s="44">
        <v>1</v>
      </c>
      <c r="R212" s="44"/>
      <c r="S212" s="44"/>
      <c r="T212" s="44"/>
      <c r="U212" s="44"/>
    </row>
    <row r="213" spans="1:21" hidden="1" x14ac:dyDescent="0.15">
      <c r="A213" s="44"/>
      <c r="B213" s="44"/>
      <c r="C213" s="44"/>
      <c r="D213" s="44"/>
      <c r="E213" s="44"/>
      <c r="F213" s="44">
        <v>2</v>
      </c>
      <c r="G213" s="44" t="s">
        <v>18</v>
      </c>
      <c r="H213" s="44"/>
      <c r="I213" s="44"/>
      <c r="J213" s="44"/>
      <c r="K213" s="44"/>
      <c r="L213" s="44"/>
      <c r="M213" s="44"/>
      <c r="N213" s="44"/>
      <c r="O213" s="44"/>
      <c r="P213" s="44"/>
      <c r="Q213" s="44">
        <v>2</v>
      </c>
      <c r="R213" s="44"/>
      <c r="S213" s="44"/>
      <c r="T213" s="44"/>
      <c r="U213" s="44"/>
    </row>
    <row r="214" spans="1:21" hidden="1" x14ac:dyDescent="0.15">
      <c r="A214" s="44"/>
      <c r="B214" s="44"/>
      <c r="C214" s="44"/>
      <c r="D214" s="44"/>
      <c r="E214" s="44"/>
      <c r="F214" s="44">
        <v>3</v>
      </c>
      <c r="G214" s="44" t="s">
        <v>19</v>
      </c>
      <c r="H214" s="44"/>
      <c r="I214" s="44"/>
      <c r="J214" s="44"/>
      <c r="K214" s="44"/>
      <c r="L214" s="44"/>
      <c r="M214" s="44"/>
      <c r="N214" s="44"/>
      <c r="O214" s="44"/>
      <c r="P214" s="44"/>
      <c r="Q214" s="44">
        <v>3</v>
      </c>
      <c r="R214" s="44"/>
      <c r="S214" s="44"/>
      <c r="T214" s="44"/>
      <c r="U214" s="44"/>
    </row>
    <row r="215" spans="1:21" hidden="1" x14ac:dyDescent="0.15">
      <c r="A215" s="44"/>
      <c r="B215" s="44"/>
      <c r="C215" s="44"/>
      <c r="D215" s="44"/>
      <c r="E215" s="44"/>
      <c r="F215" s="44">
        <v>4</v>
      </c>
      <c r="G215" s="44" t="s">
        <v>20</v>
      </c>
      <c r="H215" s="44"/>
      <c r="I215" s="44"/>
      <c r="J215" s="44"/>
      <c r="K215" s="44"/>
      <c r="L215" s="44"/>
      <c r="M215" s="44"/>
      <c r="N215" s="44"/>
      <c r="O215" s="44"/>
      <c r="P215" s="44"/>
      <c r="Q215" s="44">
        <v>5</v>
      </c>
      <c r="R215" s="44"/>
      <c r="S215" s="44"/>
      <c r="T215" s="44"/>
      <c r="U215" s="44"/>
    </row>
    <row r="216" spans="1:21" hidden="1" x14ac:dyDescent="0.1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</row>
    <row r="217" spans="1:21" hidden="1" x14ac:dyDescent="0.1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</row>
    <row r="218" spans="1:21" hidden="1" x14ac:dyDescent="0.1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</row>
    <row r="219" spans="1:21" hidden="1" x14ac:dyDescent="0.15">
      <c r="A219" s="44" t="s">
        <v>71</v>
      </c>
      <c r="B219" s="44"/>
      <c r="C219" s="44"/>
      <c r="D219" s="44"/>
      <c r="E219" s="44"/>
      <c r="F219" s="44">
        <v>1</v>
      </c>
      <c r="G219" s="45" t="s">
        <v>72</v>
      </c>
      <c r="H219" s="44"/>
      <c r="I219" s="44"/>
      <c r="J219" s="44"/>
      <c r="K219" s="44"/>
      <c r="L219" s="44"/>
      <c r="M219" s="44"/>
      <c r="N219" s="44"/>
      <c r="O219" s="44"/>
      <c r="P219" s="44"/>
      <c r="Q219" s="44">
        <v>1</v>
      </c>
      <c r="R219" s="44"/>
      <c r="S219" s="44" t="s">
        <v>601</v>
      </c>
      <c r="T219" s="44"/>
      <c r="U219" s="44"/>
    </row>
    <row r="220" spans="1:21" hidden="1" x14ac:dyDescent="0.15">
      <c r="A220" s="44"/>
      <c r="B220" s="44"/>
      <c r="C220" s="44"/>
      <c r="D220" s="44"/>
      <c r="E220" s="44"/>
      <c r="F220" s="44">
        <v>2</v>
      </c>
      <c r="G220" s="45" t="s">
        <v>73</v>
      </c>
      <c r="H220" s="44"/>
      <c r="I220" s="44"/>
      <c r="J220" s="44"/>
      <c r="K220" s="44"/>
      <c r="L220" s="44"/>
      <c r="M220" s="44"/>
      <c r="N220" s="44"/>
      <c r="O220" s="44"/>
      <c r="P220" s="44"/>
      <c r="Q220" s="44">
        <v>2</v>
      </c>
      <c r="R220" s="44"/>
      <c r="S220" s="44" t="s">
        <v>601</v>
      </c>
      <c r="T220" s="44"/>
      <c r="U220" s="44"/>
    </row>
    <row r="221" spans="1:21" hidden="1" x14ac:dyDescent="0.15">
      <c r="A221" s="44"/>
      <c r="B221" s="44"/>
      <c r="C221" s="44"/>
      <c r="D221" s="44"/>
      <c r="E221" s="44"/>
      <c r="F221" s="44">
        <v>3</v>
      </c>
      <c r="G221" s="45" t="s">
        <v>74</v>
      </c>
      <c r="H221" s="44"/>
      <c r="I221" s="44"/>
      <c r="J221" s="44"/>
      <c r="K221" s="44"/>
      <c r="L221" s="44"/>
      <c r="M221" s="44"/>
      <c r="N221" s="44"/>
      <c r="O221" s="44"/>
      <c r="P221" s="44"/>
      <c r="Q221" s="44">
        <v>3</v>
      </c>
      <c r="R221" s="44"/>
      <c r="S221" s="44" t="s">
        <v>602</v>
      </c>
      <c r="T221" s="44"/>
      <c r="U221" s="44"/>
    </row>
    <row r="222" spans="1:21" hidden="1" x14ac:dyDescent="0.15">
      <c r="A222" s="44"/>
      <c r="B222" s="44"/>
      <c r="C222" s="44"/>
      <c r="D222" s="44"/>
      <c r="E222" s="44"/>
      <c r="F222" s="44">
        <v>4</v>
      </c>
      <c r="G222" s="45" t="s">
        <v>75</v>
      </c>
      <c r="H222" s="44"/>
      <c r="I222" s="44"/>
      <c r="J222" s="44"/>
      <c r="K222" s="44"/>
      <c r="L222" s="44"/>
      <c r="M222" s="44"/>
      <c r="N222" s="44"/>
      <c r="O222" s="44"/>
      <c r="P222" s="44"/>
      <c r="Q222" s="44">
        <v>4</v>
      </c>
      <c r="R222" s="44"/>
      <c r="S222" s="44" t="s">
        <v>602</v>
      </c>
      <c r="T222" s="44"/>
      <c r="U222" s="44"/>
    </row>
    <row r="223" spans="1:21" hidden="1" x14ac:dyDescent="0.15">
      <c r="A223" s="44"/>
      <c r="B223" s="44"/>
      <c r="C223" s="44"/>
      <c r="D223" s="44"/>
      <c r="E223" s="44"/>
      <c r="F223" s="44">
        <v>5</v>
      </c>
      <c r="G223" s="45" t="s">
        <v>76</v>
      </c>
      <c r="H223" s="44"/>
      <c r="I223" s="44"/>
      <c r="J223" s="44"/>
      <c r="K223" s="44"/>
      <c r="L223" s="44"/>
      <c r="M223" s="44"/>
      <c r="N223" s="44"/>
      <c r="O223" s="44"/>
      <c r="P223" s="44"/>
      <c r="Q223" s="44">
        <v>5</v>
      </c>
      <c r="R223" s="44"/>
      <c r="S223" s="44" t="s">
        <v>603</v>
      </c>
      <c r="T223" s="44"/>
      <c r="U223" s="44"/>
    </row>
    <row r="224" spans="1:21" hidden="1" x14ac:dyDescent="0.15">
      <c r="A224" s="44"/>
      <c r="B224" s="44"/>
      <c r="C224" s="44"/>
      <c r="D224" s="44"/>
      <c r="E224" s="44"/>
      <c r="F224" s="44">
        <v>6</v>
      </c>
      <c r="G224" s="45" t="s">
        <v>77</v>
      </c>
      <c r="H224" s="44"/>
      <c r="I224" s="44"/>
      <c r="J224" s="44"/>
      <c r="K224" s="44"/>
      <c r="L224" s="44"/>
      <c r="M224" s="44"/>
      <c r="N224" s="44"/>
      <c r="O224" s="44"/>
      <c r="P224" s="44"/>
      <c r="Q224" s="44">
        <v>6</v>
      </c>
      <c r="R224" s="44"/>
      <c r="S224" s="44" t="s">
        <v>603</v>
      </c>
      <c r="T224" s="44"/>
      <c r="U224" s="44"/>
    </row>
    <row r="225" spans="1:21" hidden="1" x14ac:dyDescent="0.15">
      <c r="A225" s="44"/>
      <c r="B225" s="44"/>
      <c r="C225" s="44"/>
      <c r="D225" s="44"/>
      <c r="E225" s="44"/>
      <c r="F225" s="44">
        <v>7</v>
      </c>
      <c r="G225" s="45" t="s">
        <v>78</v>
      </c>
      <c r="H225" s="44"/>
      <c r="I225" s="44"/>
      <c r="J225" s="44"/>
      <c r="K225" s="44"/>
      <c r="L225" s="44"/>
      <c r="M225" s="44"/>
      <c r="N225" s="44"/>
      <c r="O225" s="44"/>
      <c r="P225" s="44"/>
      <c r="Q225" s="44">
        <v>7</v>
      </c>
      <c r="R225" s="44"/>
      <c r="S225" s="44" t="s">
        <v>604</v>
      </c>
      <c r="T225" s="44"/>
      <c r="U225" s="44"/>
    </row>
    <row r="226" spans="1:21" hidden="1" x14ac:dyDescent="0.15">
      <c r="A226" s="44"/>
      <c r="B226" s="44"/>
      <c r="C226" s="44"/>
      <c r="D226" s="44"/>
      <c r="E226" s="44"/>
      <c r="F226" s="44">
        <v>8</v>
      </c>
      <c r="G226" s="44" t="s">
        <v>79</v>
      </c>
      <c r="H226" s="44"/>
      <c r="I226" s="44"/>
      <c r="J226" s="44"/>
      <c r="K226" s="44"/>
      <c r="L226" s="44"/>
      <c r="M226" s="44"/>
      <c r="N226" s="44"/>
      <c r="O226" s="44"/>
      <c r="P226" s="44"/>
      <c r="Q226" s="44">
        <v>8</v>
      </c>
      <c r="R226" s="44"/>
      <c r="S226" s="44" t="s">
        <v>604</v>
      </c>
      <c r="T226" s="44"/>
      <c r="U226" s="44"/>
    </row>
    <row r="227" spans="1:21" hidden="1" x14ac:dyDescent="0.15">
      <c r="A227" s="44"/>
      <c r="B227" s="44"/>
      <c r="C227" s="44"/>
      <c r="D227" s="44"/>
      <c r="E227" s="44"/>
      <c r="F227" s="44">
        <v>9</v>
      </c>
      <c r="G227" s="44" t="s">
        <v>81</v>
      </c>
      <c r="H227" s="44"/>
      <c r="I227" s="44"/>
      <c r="J227" s="44"/>
      <c r="K227" s="44"/>
      <c r="L227" s="44"/>
      <c r="M227" s="44"/>
      <c r="N227" s="44"/>
      <c r="O227" s="44"/>
      <c r="P227" s="44"/>
      <c r="Q227" s="44">
        <v>99</v>
      </c>
      <c r="R227" s="44"/>
      <c r="S227" s="44"/>
      <c r="T227" s="44"/>
      <c r="U227" s="44"/>
    </row>
    <row r="228" spans="1:21" hidden="1" x14ac:dyDescent="0.1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</row>
    <row r="229" spans="1:21" hidden="1" x14ac:dyDescent="0.1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</row>
    <row r="230" spans="1:21" hidden="1" x14ac:dyDescent="0.15">
      <c r="A230" s="44" t="s">
        <v>63</v>
      </c>
      <c r="B230" s="44"/>
      <c r="C230" s="44"/>
      <c r="D230" s="44"/>
      <c r="E230" s="44"/>
      <c r="F230" s="44">
        <v>1</v>
      </c>
      <c r="G230" s="44" t="s">
        <v>13</v>
      </c>
      <c r="H230" s="44"/>
      <c r="I230" s="44"/>
      <c r="J230" s="44"/>
      <c r="K230" s="44"/>
      <c r="L230" s="44"/>
      <c r="M230" s="44"/>
      <c r="N230" s="44"/>
      <c r="O230" s="44"/>
      <c r="P230" s="44"/>
      <c r="Q230" s="44">
        <v>1</v>
      </c>
      <c r="R230" s="44"/>
      <c r="S230" s="44"/>
      <c r="T230" s="44"/>
      <c r="U230" s="44"/>
    </row>
    <row r="231" spans="1:21" hidden="1" x14ac:dyDescent="0.15">
      <c r="A231" s="44"/>
      <c r="B231" s="44"/>
      <c r="C231" s="44"/>
      <c r="D231" s="44"/>
      <c r="E231" s="44"/>
      <c r="F231" s="44">
        <v>2</v>
      </c>
      <c r="G231" s="44" t="s">
        <v>9</v>
      </c>
      <c r="H231" s="44"/>
      <c r="I231" s="44"/>
      <c r="J231" s="44"/>
      <c r="K231" s="44"/>
      <c r="L231" s="44"/>
      <c r="M231" s="44"/>
      <c r="N231" s="44"/>
      <c r="O231" s="44"/>
      <c r="P231" s="44"/>
      <c r="Q231" s="44">
        <v>2</v>
      </c>
      <c r="R231" s="44"/>
      <c r="S231" s="44"/>
      <c r="T231" s="44"/>
      <c r="U231" s="44"/>
    </row>
    <row r="232" spans="1:21" hidden="1" x14ac:dyDescent="0.1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</row>
    <row r="233" spans="1:21" hidden="1" x14ac:dyDescent="0.1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</row>
    <row r="234" spans="1:21" hidden="1" x14ac:dyDescent="0.15">
      <c r="A234" s="44" t="s">
        <v>64</v>
      </c>
      <c r="B234" s="44"/>
      <c r="C234" s="44"/>
      <c r="D234" s="44"/>
      <c r="E234" s="44"/>
      <c r="F234" s="44">
        <v>1</v>
      </c>
      <c r="G234" s="44" t="s">
        <v>10</v>
      </c>
      <c r="H234" s="44"/>
      <c r="I234" s="44"/>
      <c r="J234" s="44"/>
      <c r="K234" s="44"/>
      <c r="L234" s="44"/>
      <c r="M234" s="44"/>
      <c r="N234" s="44"/>
      <c r="O234" s="44"/>
      <c r="P234" s="44"/>
      <c r="Q234" s="44">
        <v>1</v>
      </c>
      <c r="R234" s="44"/>
      <c r="S234" s="44"/>
      <c r="T234" s="44"/>
      <c r="U234" s="44"/>
    </row>
    <row r="235" spans="1:21" hidden="1" x14ac:dyDescent="0.15">
      <c r="A235" s="44"/>
      <c r="B235" s="44"/>
      <c r="C235" s="44"/>
      <c r="D235" s="44"/>
      <c r="E235" s="44"/>
      <c r="F235" s="44">
        <v>2</v>
      </c>
      <c r="G235" s="44" t="s">
        <v>11</v>
      </c>
      <c r="H235" s="44"/>
      <c r="I235" s="44"/>
      <c r="J235" s="44"/>
      <c r="K235" s="44"/>
      <c r="L235" s="44"/>
      <c r="M235" s="44"/>
      <c r="N235" s="44"/>
      <c r="O235" s="44"/>
      <c r="P235" s="44"/>
      <c r="Q235" s="44">
        <v>2</v>
      </c>
      <c r="R235" s="44"/>
      <c r="S235" s="44"/>
      <c r="T235" s="44"/>
      <c r="U235" s="44"/>
    </row>
    <row r="236" spans="1:21" hidden="1" x14ac:dyDescent="0.1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</row>
    <row r="237" spans="1:21" hidden="1" x14ac:dyDescent="0.1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</row>
    <row r="238" spans="1:21" hidden="1" x14ac:dyDescent="0.15">
      <c r="A238" s="44" t="s">
        <v>55</v>
      </c>
      <c r="B238" s="44"/>
      <c r="C238" s="44"/>
      <c r="D238" s="44"/>
      <c r="E238" s="44"/>
      <c r="F238" s="44">
        <v>0</v>
      </c>
      <c r="G238" s="44" t="s">
        <v>65</v>
      </c>
      <c r="H238" s="44"/>
      <c r="I238" s="44"/>
      <c r="J238" s="44"/>
      <c r="K238" s="44"/>
      <c r="L238" s="44"/>
      <c r="M238" s="44"/>
      <c r="N238" s="44"/>
      <c r="O238" s="44"/>
      <c r="P238" s="44"/>
      <c r="Q238" s="44">
        <v>0</v>
      </c>
      <c r="R238" s="44"/>
      <c r="S238" s="44"/>
      <c r="T238" s="44"/>
      <c r="U238" s="44"/>
    </row>
    <row r="239" spans="1:21" hidden="1" x14ac:dyDescent="0.15">
      <c r="A239" s="44"/>
      <c r="B239" s="44"/>
      <c r="C239" s="44"/>
      <c r="D239" s="44"/>
      <c r="E239" s="44"/>
      <c r="F239" s="44">
        <v>1</v>
      </c>
      <c r="G239" s="44" t="s">
        <v>26</v>
      </c>
      <c r="H239" s="44"/>
      <c r="I239" s="44"/>
      <c r="J239" s="44"/>
      <c r="K239" s="44"/>
      <c r="L239" s="44"/>
      <c r="M239" s="44"/>
      <c r="N239" s="44"/>
      <c r="O239" s="44"/>
      <c r="P239" s="44"/>
      <c r="Q239" s="44">
        <v>1</v>
      </c>
      <c r="R239" s="44"/>
      <c r="S239" s="44"/>
      <c r="T239" s="44"/>
      <c r="U239" s="44"/>
    </row>
    <row r="240" spans="1:21" hidden="1" x14ac:dyDescent="0.15">
      <c r="A240" s="44"/>
      <c r="B240" s="44"/>
      <c r="C240" s="44"/>
      <c r="D240" s="44"/>
      <c r="E240" s="44"/>
      <c r="F240" s="44">
        <v>2</v>
      </c>
      <c r="G240" s="44" t="s">
        <v>27</v>
      </c>
      <c r="H240" s="44"/>
      <c r="I240" s="44"/>
      <c r="J240" s="44"/>
      <c r="K240" s="44"/>
      <c r="L240" s="44"/>
      <c r="M240" s="44"/>
      <c r="N240" s="44"/>
      <c r="O240" s="44"/>
      <c r="P240" s="44"/>
      <c r="Q240" s="44">
        <v>2</v>
      </c>
      <c r="R240" s="44"/>
      <c r="S240" s="44"/>
      <c r="T240" s="44"/>
      <c r="U240" s="44"/>
    </row>
    <row r="241" spans="1:21" hidden="1" x14ac:dyDescent="0.15">
      <c r="A241" s="44"/>
      <c r="B241" s="44"/>
      <c r="C241" s="44"/>
      <c r="D241" s="44"/>
      <c r="E241" s="44"/>
      <c r="F241" s="44">
        <v>3</v>
      </c>
      <c r="G241" s="44" t="s">
        <v>28</v>
      </c>
      <c r="H241" s="44"/>
      <c r="I241" s="44"/>
      <c r="J241" s="44"/>
      <c r="K241" s="44"/>
      <c r="L241" s="44"/>
      <c r="M241" s="44"/>
      <c r="N241" s="44"/>
      <c r="O241" s="44"/>
      <c r="P241" s="44"/>
      <c r="Q241" s="44">
        <v>3</v>
      </c>
      <c r="R241" s="44"/>
      <c r="S241" s="44"/>
      <c r="T241" s="44"/>
      <c r="U241" s="44"/>
    </row>
    <row r="242" spans="1:21" hidden="1" x14ac:dyDescent="0.15">
      <c r="A242" s="44"/>
      <c r="B242" s="44"/>
      <c r="C242" s="44"/>
      <c r="D242" s="44"/>
      <c r="E242" s="44"/>
      <c r="F242" s="44">
        <v>4</v>
      </c>
      <c r="G242" s="44" t="s">
        <v>29</v>
      </c>
      <c r="H242" s="44"/>
      <c r="I242" s="44"/>
      <c r="J242" s="44"/>
      <c r="K242" s="44"/>
      <c r="L242" s="44"/>
      <c r="M242" s="44"/>
      <c r="N242" s="44"/>
      <c r="O242" s="44"/>
      <c r="P242" s="44"/>
      <c r="Q242" s="44">
        <v>4</v>
      </c>
      <c r="R242" s="44"/>
      <c r="S242" s="44"/>
      <c r="T242" s="44"/>
      <c r="U242" s="44"/>
    </row>
    <row r="243" spans="1:21" hidden="1" x14ac:dyDescent="0.15">
      <c r="A243" s="44"/>
      <c r="B243" s="44"/>
      <c r="C243" s="44"/>
      <c r="D243" s="44"/>
      <c r="E243" s="44"/>
      <c r="F243" s="44">
        <v>5</v>
      </c>
      <c r="G243" s="44" t="s">
        <v>30</v>
      </c>
      <c r="H243" s="44"/>
      <c r="I243" s="44"/>
      <c r="J243" s="44"/>
      <c r="K243" s="44"/>
      <c r="L243" s="44"/>
      <c r="M243" s="44"/>
      <c r="N243" s="44"/>
      <c r="O243" s="44"/>
      <c r="P243" s="44"/>
      <c r="Q243" s="44">
        <v>5</v>
      </c>
      <c r="R243" s="44"/>
      <c r="S243" s="44"/>
      <c r="T243" s="44"/>
      <c r="U243" s="44"/>
    </row>
    <row r="244" spans="1:21" hidden="1" x14ac:dyDescent="0.15">
      <c r="A244" s="44"/>
      <c r="B244" s="44"/>
      <c r="C244" s="44"/>
      <c r="D244" s="44"/>
      <c r="E244" s="44"/>
      <c r="F244" s="44">
        <v>6</v>
      </c>
      <c r="G244" s="44" t="s">
        <v>31</v>
      </c>
      <c r="H244" s="44"/>
      <c r="I244" s="44"/>
      <c r="J244" s="44"/>
      <c r="K244" s="44"/>
      <c r="L244" s="44"/>
      <c r="M244" s="44"/>
      <c r="N244" s="44"/>
      <c r="O244" s="44"/>
      <c r="P244" s="44"/>
      <c r="Q244" s="44">
        <v>6</v>
      </c>
      <c r="R244" s="44"/>
      <c r="S244" s="44"/>
      <c r="T244" s="44"/>
      <c r="U244" s="44"/>
    </row>
    <row r="245" spans="1:21" hidden="1" x14ac:dyDescent="0.15">
      <c r="A245" s="44"/>
      <c r="B245" s="44"/>
      <c r="C245" s="44"/>
      <c r="D245" s="44"/>
      <c r="E245" s="44"/>
      <c r="F245" s="44">
        <v>7</v>
      </c>
      <c r="G245" s="44" t="s">
        <v>32</v>
      </c>
      <c r="H245" s="44"/>
      <c r="I245" s="44"/>
      <c r="J245" s="44"/>
      <c r="K245" s="44"/>
      <c r="L245" s="44"/>
      <c r="M245" s="44"/>
      <c r="N245" s="44"/>
      <c r="O245" s="44"/>
      <c r="P245" s="44"/>
      <c r="Q245" s="44">
        <v>7</v>
      </c>
      <c r="R245" s="44"/>
      <c r="S245" s="44"/>
      <c r="T245" s="44"/>
      <c r="U245" s="44"/>
    </row>
    <row r="246" spans="1:21" hidden="1" x14ac:dyDescent="0.15">
      <c r="A246" s="44"/>
      <c r="B246" s="44"/>
      <c r="C246" s="44"/>
      <c r="D246" s="44"/>
      <c r="E246" s="44"/>
      <c r="F246" s="44">
        <v>8</v>
      </c>
      <c r="G246" s="44" t="s">
        <v>33</v>
      </c>
      <c r="H246" s="44"/>
      <c r="I246" s="44"/>
      <c r="J246" s="44"/>
      <c r="K246" s="44"/>
      <c r="L246" s="44"/>
      <c r="M246" s="44"/>
      <c r="N246" s="44"/>
      <c r="O246" s="44"/>
      <c r="P246" s="44"/>
      <c r="Q246" s="44">
        <v>8</v>
      </c>
      <c r="R246" s="44"/>
      <c r="S246" s="44"/>
      <c r="T246" s="44"/>
      <c r="U246" s="44"/>
    </row>
    <row r="247" spans="1:21" hidden="1" x14ac:dyDescent="0.15">
      <c r="A247" s="44"/>
      <c r="B247" s="44"/>
      <c r="C247" s="44"/>
      <c r="D247" s="44"/>
      <c r="E247" s="44"/>
      <c r="F247" s="44">
        <v>9</v>
      </c>
      <c r="G247" s="44" t="s">
        <v>34</v>
      </c>
      <c r="H247" s="44"/>
      <c r="I247" s="44"/>
      <c r="J247" s="44"/>
      <c r="K247" s="44"/>
      <c r="L247" s="44"/>
      <c r="M247" s="44"/>
      <c r="N247" s="44"/>
      <c r="O247" s="44"/>
      <c r="P247" s="44"/>
      <c r="Q247" s="44">
        <v>9</v>
      </c>
      <c r="R247" s="44"/>
      <c r="S247" s="44"/>
      <c r="T247" s="44"/>
      <c r="U247" s="44"/>
    </row>
    <row r="248" spans="1:21" hidden="1" x14ac:dyDescent="0.15">
      <c r="A248" s="44"/>
      <c r="B248" s="44"/>
      <c r="C248" s="44"/>
      <c r="D248" s="44"/>
      <c r="E248" s="44"/>
      <c r="F248" s="44">
        <v>10</v>
      </c>
      <c r="G248" s="44" t="s">
        <v>35</v>
      </c>
      <c r="H248" s="44"/>
      <c r="I248" s="44"/>
      <c r="J248" s="44"/>
      <c r="K248" s="44"/>
      <c r="L248" s="44"/>
      <c r="M248" s="44"/>
      <c r="N248" s="44"/>
      <c r="O248" s="44"/>
      <c r="P248" s="44"/>
      <c r="Q248" s="44">
        <v>10</v>
      </c>
      <c r="R248" s="44"/>
      <c r="S248" s="44"/>
      <c r="T248" s="44"/>
      <c r="U248" s="44"/>
    </row>
    <row r="249" spans="1:21" hidden="1" x14ac:dyDescent="0.15">
      <c r="A249" s="44"/>
      <c r="B249" s="44"/>
      <c r="C249" s="44"/>
      <c r="D249" s="44"/>
      <c r="E249" s="44"/>
      <c r="F249" s="44">
        <v>11</v>
      </c>
      <c r="G249" s="44" t="s">
        <v>36</v>
      </c>
      <c r="H249" s="44"/>
      <c r="I249" s="44"/>
      <c r="J249" s="44"/>
      <c r="K249" s="44"/>
      <c r="L249" s="44"/>
      <c r="M249" s="44"/>
      <c r="N249" s="44"/>
      <c r="O249" s="44"/>
      <c r="P249" s="44"/>
      <c r="Q249" s="44">
        <v>11</v>
      </c>
      <c r="R249" s="44"/>
      <c r="S249" s="44"/>
      <c r="T249" s="44"/>
      <c r="U249" s="44"/>
    </row>
    <row r="250" spans="1:21" hidden="1" x14ac:dyDescent="0.15">
      <c r="A250" s="44"/>
      <c r="B250" s="44"/>
      <c r="C250" s="44"/>
      <c r="D250" s="44"/>
      <c r="E250" s="44"/>
      <c r="F250" s="44">
        <v>12</v>
      </c>
      <c r="G250" s="44" t="s">
        <v>37</v>
      </c>
      <c r="H250" s="44"/>
      <c r="I250" s="44"/>
      <c r="J250" s="44"/>
      <c r="K250" s="44"/>
      <c r="L250" s="44"/>
      <c r="M250" s="44"/>
      <c r="N250" s="44"/>
      <c r="O250" s="44"/>
      <c r="P250" s="44"/>
      <c r="Q250" s="44">
        <v>12</v>
      </c>
      <c r="R250" s="44"/>
      <c r="S250" s="44"/>
      <c r="T250" s="44"/>
      <c r="U250" s="44"/>
    </row>
    <row r="251" spans="1:21" hidden="1" x14ac:dyDescent="0.15">
      <c r="A251" s="44"/>
      <c r="B251" s="44"/>
      <c r="C251" s="44"/>
      <c r="D251" s="44"/>
      <c r="E251" s="44"/>
      <c r="F251" s="44">
        <v>13</v>
      </c>
      <c r="G251" s="44" t="s">
        <v>38</v>
      </c>
      <c r="H251" s="44"/>
      <c r="I251" s="44"/>
      <c r="J251" s="44"/>
      <c r="K251" s="44"/>
      <c r="L251" s="44"/>
      <c r="M251" s="44"/>
      <c r="N251" s="44"/>
      <c r="O251" s="44"/>
      <c r="P251" s="44"/>
      <c r="Q251" s="44">
        <v>13</v>
      </c>
      <c r="R251" s="44"/>
      <c r="S251" s="44"/>
      <c r="T251" s="44"/>
      <c r="U251" s="44"/>
    </row>
    <row r="252" spans="1:21" hidden="1" x14ac:dyDescent="0.15">
      <c r="A252" s="44"/>
      <c r="B252" s="44"/>
      <c r="C252" s="44"/>
      <c r="D252" s="44"/>
      <c r="E252" s="44"/>
      <c r="F252" s="44">
        <v>14</v>
      </c>
      <c r="G252" s="44" t="s">
        <v>39</v>
      </c>
      <c r="H252" s="44"/>
      <c r="I252" s="44"/>
      <c r="J252" s="44"/>
      <c r="K252" s="44"/>
      <c r="L252" s="44"/>
      <c r="M252" s="44"/>
      <c r="N252" s="44"/>
      <c r="O252" s="44"/>
      <c r="P252" s="44"/>
      <c r="Q252" s="44">
        <v>14</v>
      </c>
      <c r="R252" s="44"/>
      <c r="S252" s="44"/>
      <c r="T252" s="44"/>
      <c r="U252" s="44"/>
    </row>
    <row r="253" spans="1:21" hidden="1" x14ac:dyDescent="0.15">
      <c r="A253" s="44"/>
      <c r="B253" s="44"/>
      <c r="C253" s="44"/>
      <c r="D253" s="44"/>
      <c r="E253" s="44"/>
      <c r="F253" s="44">
        <v>15</v>
      </c>
      <c r="G253" s="44" t="s">
        <v>40</v>
      </c>
      <c r="H253" s="44"/>
      <c r="I253" s="44"/>
      <c r="J253" s="44"/>
      <c r="K253" s="44"/>
      <c r="L253" s="44"/>
      <c r="M253" s="44"/>
      <c r="N253" s="44"/>
      <c r="O253" s="44"/>
      <c r="P253" s="44"/>
      <c r="Q253" s="44">
        <v>15</v>
      </c>
      <c r="R253" s="44"/>
      <c r="S253" s="44"/>
      <c r="T253" s="44"/>
      <c r="U253" s="44"/>
    </row>
    <row r="254" spans="1:21" hidden="1" x14ac:dyDescent="0.15">
      <c r="A254" s="44"/>
      <c r="B254" s="44"/>
      <c r="C254" s="44"/>
      <c r="D254" s="44"/>
      <c r="E254" s="44"/>
      <c r="F254" s="44">
        <v>16</v>
      </c>
      <c r="G254" s="44" t="s">
        <v>41</v>
      </c>
      <c r="H254" s="44"/>
      <c r="I254" s="44"/>
      <c r="J254" s="44"/>
      <c r="K254" s="44"/>
      <c r="L254" s="44"/>
      <c r="M254" s="44"/>
      <c r="N254" s="44"/>
      <c r="O254" s="44"/>
      <c r="P254" s="44"/>
      <c r="Q254" s="44">
        <v>16</v>
      </c>
      <c r="R254" s="44"/>
      <c r="S254" s="44"/>
      <c r="T254" s="44"/>
      <c r="U254" s="44"/>
    </row>
    <row r="255" spans="1:21" hidden="1" x14ac:dyDescent="0.15">
      <c r="A255" s="44"/>
      <c r="B255" s="44"/>
      <c r="C255" s="44"/>
      <c r="D255" s="44"/>
      <c r="E255" s="44"/>
      <c r="F255" s="44">
        <v>17</v>
      </c>
      <c r="G255" s="44" t="s">
        <v>42</v>
      </c>
      <c r="H255" s="44"/>
      <c r="I255" s="44"/>
      <c r="J255" s="44"/>
      <c r="K255" s="44"/>
      <c r="L255" s="44"/>
      <c r="M255" s="44"/>
      <c r="N255" s="44"/>
      <c r="O255" s="44"/>
      <c r="P255" s="44"/>
      <c r="Q255" s="44">
        <v>17</v>
      </c>
      <c r="R255" s="44"/>
      <c r="S255" s="44"/>
      <c r="T255" s="44"/>
      <c r="U255" s="44"/>
    </row>
    <row r="256" spans="1:21" hidden="1" x14ac:dyDescent="0.15">
      <c r="A256" s="44"/>
      <c r="B256" s="44"/>
      <c r="C256" s="44"/>
      <c r="D256" s="44"/>
      <c r="E256" s="44"/>
      <c r="F256" s="44">
        <v>18</v>
      </c>
      <c r="G256" s="44" t="s">
        <v>43</v>
      </c>
      <c r="H256" s="44"/>
      <c r="I256" s="44"/>
      <c r="J256" s="44"/>
      <c r="K256" s="44"/>
      <c r="L256" s="44"/>
      <c r="M256" s="44"/>
      <c r="N256" s="44"/>
      <c r="O256" s="44"/>
      <c r="P256" s="44"/>
      <c r="Q256" s="44">
        <v>18</v>
      </c>
      <c r="R256" s="44"/>
      <c r="S256" s="44"/>
      <c r="T256" s="44"/>
      <c r="U256" s="44"/>
    </row>
    <row r="257" spans="1:21" hidden="1" x14ac:dyDescent="0.15">
      <c r="A257" s="44"/>
      <c r="B257" s="44"/>
      <c r="C257" s="44"/>
      <c r="D257" s="44"/>
      <c r="E257" s="44"/>
      <c r="F257" s="44">
        <v>19</v>
      </c>
      <c r="G257" s="44" t="s">
        <v>44</v>
      </c>
      <c r="H257" s="44"/>
      <c r="I257" s="44"/>
      <c r="J257" s="44"/>
      <c r="K257" s="44"/>
      <c r="L257" s="44"/>
      <c r="M257" s="44"/>
      <c r="N257" s="44"/>
      <c r="O257" s="44"/>
      <c r="P257" s="44"/>
      <c r="Q257" s="44">
        <v>19</v>
      </c>
      <c r="R257" s="44"/>
      <c r="S257" s="44"/>
      <c r="T257" s="44"/>
      <c r="U257" s="44"/>
    </row>
    <row r="258" spans="1:21" hidden="1" x14ac:dyDescent="0.15">
      <c r="A258" s="44"/>
      <c r="B258" s="44"/>
      <c r="C258" s="44"/>
      <c r="D258" s="44"/>
      <c r="E258" s="44"/>
      <c r="F258" s="44">
        <v>20</v>
      </c>
      <c r="G258" s="44" t="s">
        <v>45</v>
      </c>
      <c r="H258" s="44"/>
      <c r="I258" s="44"/>
      <c r="J258" s="44"/>
      <c r="K258" s="44"/>
      <c r="L258" s="44"/>
      <c r="M258" s="44"/>
      <c r="N258" s="44"/>
      <c r="O258" s="44"/>
      <c r="P258" s="44"/>
      <c r="Q258" s="44">
        <v>20</v>
      </c>
      <c r="R258" s="44"/>
      <c r="S258" s="44"/>
      <c r="T258" s="44"/>
      <c r="U258" s="44"/>
    </row>
    <row r="259" spans="1:21" hidden="1" x14ac:dyDescent="0.15">
      <c r="A259" s="44"/>
      <c r="B259" s="44"/>
      <c r="C259" s="44"/>
      <c r="D259" s="44"/>
      <c r="E259" s="44"/>
      <c r="F259" s="44">
        <v>21</v>
      </c>
      <c r="G259" s="44" t="s">
        <v>46</v>
      </c>
      <c r="H259" s="44"/>
      <c r="I259" s="44"/>
      <c r="J259" s="44"/>
      <c r="K259" s="44"/>
      <c r="L259" s="44"/>
      <c r="M259" s="44"/>
      <c r="N259" s="44"/>
      <c r="O259" s="44"/>
      <c r="P259" s="44"/>
      <c r="Q259" s="44">
        <v>21</v>
      </c>
      <c r="R259" s="44"/>
      <c r="S259" s="44"/>
      <c r="T259" s="44"/>
      <c r="U259" s="44"/>
    </row>
    <row r="260" spans="1:21" hidden="1" x14ac:dyDescent="0.15">
      <c r="A260" s="44"/>
      <c r="B260" s="44"/>
      <c r="C260" s="44"/>
      <c r="D260" s="44"/>
      <c r="E260" s="44"/>
      <c r="F260" s="44">
        <v>22</v>
      </c>
      <c r="G260" s="44" t="s">
        <v>47</v>
      </c>
      <c r="H260" s="44"/>
      <c r="I260" s="44"/>
      <c r="J260" s="44"/>
      <c r="K260" s="44"/>
      <c r="L260" s="44"/>
      <c r="M260" s="44"/>
      <c r="N260" s="44"/>
      <c r="O260" s="44"/>
      <c r="P260" s="44"/>
      <c r="Q260" s="44">
        <v>22</v>
      </c>
      <c r="R260" s="44"/>
      <c r="S260" s="44"/>
      <c r="T260" s="44"/>
      <c r="U260" s="44"/>
    </row>
    <row r="261" spans="1:21" hidden="1" x14ac:dyDescent="0.15">
      <c r="A261" s="44"/>
      <c r="B261" s="44"/>
      <c r="C261" s="44"/>
      <c r="D261" s="44"/>
      <c r="E261" s="44"/>
      <c r="F261" s="44">
        <v>23</v>
      </c>
      <c r="G261" s="44" t="s">
        <v>48</v>
      </c>
      <c r="H261" s="44"/>
      <c r="I261" s="44"/>
      <c r="J261" s="44"/>
      <c r="K261" s="44"/>
      <c r="L261" s="44"/>
      <c r="M261" s="44"/>
      <c r="N261" s="44"/>
      <c r="O261" s="44"/>
      <c r="P261" s="44"/>
      <c r="Q261" s="44">
        <v>23</v>
      </c>
      <c r="R261" s="44"/>
      <c r="S261" s="44"/>
      <c r="T261" s="44"/>
      <c r="U261" s="44"/>
    </row>
    <row r="262" spans="1:21" hidden="1" x14ac:dyDescent="0.15">
      <c r="A262" s="44"/>
      <c r="B262" s="44"/>
      <c r="C262" s="44"/>
      <c r="D262" s="44"/>
      <c r="E262" s="44"/>
      <c r="F262" s="44">
        <v>24</v>
      </c>
      <c r="G262" s="44" t="s">
        <v>49</v>
      </c>
      <c r="H262" s="44"/>
      <c r="I262" s="44"/>
      <c r="J262" s="44"/>
      <c r="K262" s="44"/>
      <c r="L262" s="44"/>
      <c r="M262" s="44"/>
      <c r="N262" s="44"/>
      <c r="O262" s="44"/>
      <c r="P262" s="44"/>
      <c r="Q262" s="44">
        <v>24</v>
      </c>
      <c r="R262" s="44"/>
      <c r="S262" s="44"/>
      <c r="T262" s="44"/>
      <c r="U262" s="44"/>
    </row>
    <row r="263" spans="1:21" hidden="1" x14ac:dyDescent="0.15">
      <c r="A263" s="44"/>
      <c r="B263" s="44"/>
      <c r="C263" s="44"/>
      <c r="D263" s="44"/>
      <c r="E263" s="44"/>
      <c r="F263" s="44">
        <v>25</v>
      </c>
      <c r="G263" s="44" t="s">
        <v>50</v>
      </c>
      <c r="H263" s="44"/>
      <c r="I263" s="44"/>
      <c r="J263" s="44"/>
      <c r="K263" s="44"/>
      <c r="L263" s="44"/>
      <c r="M263" s="44"/>
      <c r="N263" s="44"/>
      <c r="O263" s="44"/>
      <c r="P263" s="44"/>
      <c r="Q263" s="44">
        <v>25</v>
      </c>
      <c r="R263" s="44"/>
      <c r="S263" s="44"/>
      <c r="T263" s="44"/>
      <c r="U263" s="44"/>
    </row>
    <row r="264" spans="1:21" hidden="1" x14ac:dyDescent="0.15">
      <c r="A264" s="44"/>
      <c r="B264" s="44"/>
      <c r="C264" s="44"/>
      <c r="D264" s="44"/>
      <c r="E264" s="44"/>
      <c r="F264" s="44">
        <v>26</v>
      </c>
      <c r="G264" s="44" t="s">
        <v>51</v>
      </c>
      <c r="H264" s="44"/>
      <c r="I264" s="44"/>
      <c r="J264" s="44"/>
      <c r="K264" s="44"/>
      <c r="L264" s="44"/>
      <c r="M264" s="44"/>
      <c r="N264" s="44"/>
      <c r="O264" s="44"/>
      <c r="P264" s="44"/>
      <c r="Q264" s="44">
        <v>26</v>
      </c>
      <c r="R264" s="44"/>
      <c r="S264" s="44"/>
      <c r="T264" s="44"/>
      <c r="U264" s="44"/>
    </row>
    <row r="265" spans="1:21" hidden="1" x14ac:dyDescent="0.15">
      <c r="A265" s="44"/>
      <c r="B265" s="44"/>
      <c r="C265" s="44"/>
      <c r="D265" s="44"/>
      <c r="E265" s="44"/>
      <c r="F265" s="44">
        <v>27</v>
      </c>
      <c r="G265" s="44" t="s">
        <v>52</v>
      </c>
      <c r="H265" s="44"/>
      <c r="I265" s="44"/>
      <c r="J265" s="44"/>
      <c r="K265" s="44"/>
      <c r="L265" s="44"/>
      <c r="M265" s="44"/>
      <c r="N265" s="44"/>
      <c r="O265" s="44"/>
      <c r="P265" s="44"/>
      <c r="Q265" s="44">
        <v>27</v>
      </c>
      <c r="R265" s="44"/>
      <c r="S265" s="44"/>
      <c r="T265" s="44"/>
      <c r="U265" s="44"/>
    </row>
    <row r="266" spans="1:21" hidden="1" x14ac:dyDescent="0.15">
      <c r="A266" s="44"/>
      <c r="B266" s="44"/>
      <c r="C266" s="44"/>
      <c r="D266" s="44"/>
      <c r="E266" s="44"/>
      <c r="F266" s="44">
        <v>28</v>
      </c>
      <c r="G266" s="44" t="s">
        <v>87</v>
      </c>
      <c r="H266" s="44"/>
      <c r="I266" s="44"/>
      <c r="J266" s="44"/>
      <c r="K266" s="44"/>
      <c r="L266" s="44"/>
      <c r="M266" s="44"/>
      <c r="N266" s="44"/>
      <c r="O266" s="44"/>
      <c r="P266" s="44"/>
      <c r="Q266" s="44">
        <v>28</v>
      </c>
      <c r="R266" s="44"/>
      <c r="S266" s="44"/>
      <c r="T266" s="44"/>
      <c r="U266" s="44"/>
    </row>
    <row r="267" spans="1:21" hidden="1" x14ac:dyDescent="0.1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</row>
    <row r="268" spans="1:21" hidden="1" x14ac:dyDescent="0.1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</row>
    <row r="269" spans="1:21" hidden="1" x14ac:dyDescent="0.15">
      <c r="A269" s="44" t="s">
        <v>566</v>
      </c>
      <c r="B269" s="44"/>
      <c r="C269" s="44"/>
      <c r="D269" s="44"/>
      <c r="E269" s="44"/>
      <c r="F269" s="44">
        <v>1</v>
      </c>
      <c r="G269" s="44" t="s">
        <v>567</v>
      </c>
      <c r="H269" s="44"/>
      <c r="I269" s="44"/>
      <c r="J269" s="44"/>
      <c r="K269" s="44"/>
      <c r="L269" s="44"/>
      <c r="M269" s="44"/>
      <c r="N269" s="44"/>
      <c r="O269" s="44"/>
      <c r="P269" s="44"/>
      <c r="Q269" s="44">
        <v>0</v>
      </c>
      <c r="R269" s="44"/>
      <c r="S269" s="44"/>
      <c r="T269" s="44"/>
      <c r="U269" s="44"/>
    </row>
    <row r="270" spans="1:21" hidden="1" x14ac:dyDescent="0.15">
      <c r="A270" s="44"/>
      <c r="B270" s="44"/>
      <c r="C270" s="44"/>
      <c r="D270" s="44"/>
      <c r="E270" s="44"/>
      <c r="F270" s="44">
        <v>2</v>
      </c>
      <c r="G270" s="44" t="s">
        <v>568</v>
      </c>
      <c r="H270" s="44"/>
      <c r="I270" s="44"/>
      <c r="J270" s="44"/>
      <c r="K270" s="44"/>
      <c r="L270" s="44"/>
      <c r="M270" s="44"/>
      <c r="N270" s="44"/>
      <c r="O270" s="44"/>
      <c r="P270" s="44"/>
      <c r="Q270" s="44">
        <v>1</v>
      </c>
      <c r="R270" s="44"/>
      <c r="S270" s="44"/>
      <c r="T270" s="44"/>
      <c r="U270" s="44"/>
    </row>
    <row r="271" spans="1:21" hidden="1" x14ac:dyDescent="0.15">
      <c r="A271" s="44"/>
      <c r="B271" s="44"/>
      <c r="C271" s="44"/>
      <c r="D271" s="44"/>
      <c r="E271" s="44"/>
      <c r="F271" s="44">
        <v>3</v>
      </c>
      <c r="G271" s="44" t="s">
        <v>569</v>
      </c>
      <c r="H271" s="44"/>
      <c r="I271" s="44"/>
      <c r="J271" s="44"/>
      <c r="K271" s="44"/>
      <c r="L271" s="44"/>
      <c r="M271" s="44"/>
      <c r="N271" s="44"/>
      <c r="O271" s="44"/>
      <c r="P271" s="44"/>
      <c r="Q271" s="44">
        <v>2</v>
      </c>
      <c r="R271" s="44"/>
      <c r="S271" s="44"/>
      <c r="T271" s="44"/>
      <c r="U271" s="44"/>
    </row>
    <row r="272" spans="1:21" hidden="1" x14ac:dyDescent="0.15">
      <c r="A272" s="44"/>
      <c r="B272" s="44"/>
      <c r="C272" s="44"/>
      <c r="D272" s="44"/>
      <c r="E272" s="44"/>
      <c r="F272" s="44">
        <v>4</v>
      </c>
      <c r="G272" s="44" t="s">
        <v>570</v>
      </c>
      <c r="H272" s="44"/>
      <c r="I272" s="44"/>
      <c r="J272" s="44"/>
      <c r="K272" s="44"/>
      <c r="L272" s="44"/>
      <c r="M272" s="44"/>
      <c r="N272" s="44"/>
      <c r="O272" s="44"/>
      <c r="P272" s="44"/>
      <c r="Q272" s="44">
        <v>3</v>
      </c>
      <c r="R272" s="44"/>
      <c r="S272" s="44"/>
      <c r="T272" s="44"/>
      <c r="U272" s="44"/>
    </row>
    <row r="273" spans="1:21" hidden="1" x14ac:dyDescent="0.1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</row>
    <row r="274" spans="1:21" hidden="1" x14ac:dyDescent="0.1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</row>
    <row r="275" spans="1:21" hidden="1" x14ac:dyDescent="0.15">
      <c r="A275" s="112" t="s">
        <v>578</v>
      </c>
      <c r="B275" s="44"/>
      <c r="C275" s="44"/>
      <c r="D275" s="44"/>
      <c r="E275" s="44"/>
      <c r="F275" s="44">
        <v>1</v>
      </c>
      <c r="G275" s="44" t="s">
        <v>577</v>
      </c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</row>
    <row r="276" spans="1:21" hidden="1" x14ac:dyDescent="0.15">
      <c r="A276" s="44"/>
      <c r="B276" s="44"/>
      <c r="C276" s="44"/>
      <c r="D276" s="44"/>
      <c r="E276" s="44"/>
      <c r="F276" s="44">
        <v>2</v>
      </c>
      <c r="G276" s="44" t="s">
        <v>579</v>
      </c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</row>
    <row r="277" spans="1:21" hidden="1" x14ac:dyDescent="0.1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</row>
    <row r="278" spans="1:21" hidden="1" x14ac:dyDescent="0.1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</row>
    <row r="279" spans="1:21" hidden="1" x14ac:dyDescent="0.1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</row>
    <row r="280" spans="1:21" hidden="1" x14ac:dyDescent="0.1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</row>
    <row r="281" spans="1:21" hidden="1" x14ac:dyDescent="0.15"/>
    <row r="282" spans="1:21" hidden="1" x14ac:dyDescent="0.15"/>
    <row r="283" spans="1:21" hidden="1" x14ac:dyDescent="0.15"/>
    <row r="284" spans="1:21" hidden="1" x14ac:dyDescent="0.15"/>
    <row r="285" spans="1:21" hidden="1" x14ac:dyDescent="0.15"/>
    <row r="286" spans="1:21" hidden="1" x14ac:dyDescent="0.15"/>
    <row r="287" spans="1:21" hidden="1" x14ac:dyDescent="0.15"/>
    <row r="288" spans="1:21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</sheetData>
  <sheetProtection algorithmName="SHA-512" hashValue="8Plpjzmwd0kCb5G18cR6xPy1Ci24Qvoc7y4o6Eon38aeNdchlcn+xEB3SH/G5U8/XyUIRMqLemjO1A7RHzlXZg==" saltValue="9U3En6q0l6A8osOGE+qkUQ==" spinCount="100000" sheet="1" selectLockedCells="1"/>
  <dataConsolidate/>
  <mergeCells count="730">
    <mergeCell ref="BS92:BU92"/>
    <mergeCell ref="BS93:BU93"/>
    <mergeCell ref="BS94:BU94"/>
    <mergeCell ref="BS95:BU95"/>
    <mergeCell ref="BS96:BU96"/>
    <mergeCell ref="BS97:BU97"/>
    <mergeCell ref="BO95:BQ95"/>
    <mergeCell ref="BO96:BQ96"/>
    <mergeCell ref="BO97:BQ97"/>
    <mergeCell ref="BS69:BU69"/>
    <mergeCell ref="BS70:BU70"/>
    <mergeCell ref="BS71:BU71"/>
    <mergeCell ref="BS72:BU72"/>
    <mergeCell ref="BS73:BU73"/>
    <mergeCell ref="BS74:BU74"/>
    <mergeCell ref="BS75:BU75"/>
    <mergeCell ref="BS76:BU76"/>
    <mergeCell ref="BS77:BU77"/>
    <mergeCell ref="BS78:BU78"/>
    <mergeCell ref="BS79:BU79"/>
    <mergeCell ref="BS80:BU80"/>
    <mergeCell ref="BS81:BU81"/>
    <mergeCell ref="BS82:BU82"/>
    <mergeCell ref="BS83:BU83"/>
    <mergeCell ref="BS84:BU84"/>
    <mergeCell ref="BS85:BU85"/>
    <mergeCell ref="BS86:BU86"/>
    <mergeCell ref="BS87:BU87"/>
    <mergeCell ref="BS88:BU88"/>
    <mergeCell ref="BS89:BU89"/>
    <mergeCell ref="BK93:BM93"/>
    <mergeCell ref="BK94:BM94"/>
    <mergeCell ref="BK95:BM95"/>
    <mergeCell ref="BK96:BM96"/>
    <mergeCell ref="BK97:BM97"/>
    <mergeCell ref="BO69:BQ69"/>
    <mergeCell ref="BO70:BQ70"/>
    <mergeCell ref="BO71:BQ71"/>
    <mergeCell ref="BO72:BQ72"/>
    <mergeCell ref="BO73:BQ73"/>
    <mergeCell ref="BO74:BQ74"/>
    <mergeCell ref="BO75:BQ75"/>
    <mergeCell ref="BO76:BQ76"/>
    <mergeCell ref="BO77:BQ77"/>
    <mergeCell ref="BO78:BQ78"/>
    <mergeCell ref="BO79:BQ79"/>
    <mergeCell ref="BO80:BQ80"/>
    <mergeCell ref="BO81:BQ81"/>
    <mergeCell ref="BO82:BQ82"/>
    <mergeCell ref="BO83:BQ83"/>
    <mergeCell ref="BO84:BQ84"/>
    <mergeCell ref="BO85:BQ85"/>
    <mergeCell ref="BO86:BQ86"/>
    <mergeCell ref="BO87:BQ87"/>
    <mergeCell ref="BK84:BM84"/>
    <mergeCell ref="BK85:BM85"/>
    <mergeCell ref="BK86:BM86"/>
    <mergeCell ref="BK87:BM87"/>
    <mergeCell ref="BK88:BM88"/>
    <mergeCell ref="BK89:BM89"/>
    <mergeCell ref="BO88:BQ88"/>
    <mergeCell ref="BO89:BQ89"/>
    <mergeCell ref="BK90:BM90"/>
    <mergeCell ref="BK91:BM91"/>
    <mergeCell ref="BK92:BM92"/>
    <mergeCell ref="BD94:BI94"/>
    <mergeCell ref="BD95:BI95"/>
    <mergeCell ref="BD96:BI96"/>
    <mergeCell ref="BD97:BI97"/>
    <mergeCell ref="BD67:BJ68"/>
    <mergeCell ref="BK67:BV67"/>
    <mergeCell ref="BK68:BN68"/>
    <mergeCell ref="BO68:BR68"/>
    <mergeCell ref="BS68:BV68"/>
    <mergeCell ref="BK69:BM69"/>
    <mergeCell ref="BK70:BM70"/>
    <mergeCell ref="BK71:BM71"/>
    <mergeCell ref="BK72:BM72"/>
    <mergeCell ref="BK73:BM73"/>
    <mergeCell ref="BK74:BM74"/>
    <mergeCell ref="BK75:BM75"/>
    <mergeCell ref="BK76:BM76"/>
    <mergeCell ref="BK77:BM77"/>
    <mergeCell ref="BK78:BM78"/>
    <mergeCell ref="BK79:BM79"/>
    <mergeCell ref="BK80:BM80"/>
    <mergeCell ref="BK81:BM81"/>
    <mergeCell ref="BK82:BM82"/>
    <mergeCell ref="BK83:BM83"/>
    <mergeCell ref="BD81:BI81"/>
    <mergeCell ref="BD82:BI82"/>
    <mergeCell ref="BD83:BI83"/>
    <mergeCell ref="BD84:BI84"/>
    <mergeCell ref="BD85:BI85"/>
    <mergeCell ref="BD86:BI86"/>
    <mergeCell ref="AR97:AZ97"/>
    <mergeCell ref="AR96:AZ96"/>
    <mergeCell ref="AP95:AQ95"/>
    <mergeCell ref="AP96:AQ96"/>
    <mergeCell ref="AP97:AQ97"/>
    <mergeCell ref="BA91:BC91"/>
    <mergeCell ref="BA92:BC92"/>
    <mergeCell ref="BA93:BC93"/>
    <mergeCell ref="AD91:AF91"/>
    <mergeCell ref="AD92:AF92"/>
    <mergeCell ref="AD93:AF93"/>
    <mergeCell ref="AD94:AF94"/>
    <mergeCell ref="AD95:AF95"/>
    <mergeCell ref="AD96:AF96"/>
    <mergeCell ref="BA95:BC95"/>
    <mergeCell ref="BA96:BC96"/>
    <mergeCell ref="AP91:AQ91"/>
    <mergeCell ref="AP92:AQ92"/>
    <mergeCell ref="AP93:AQ93"/>
    <mergeCell ref="AP94:AQ94"/>
    <mergeCell ref="AR93:AZ93"/>
    <mergeCell ref="AR94:AZ94"/>
    <mergeCell ref="BA97:BC97"/>
    <mergeCell ref="BA77:BC77"/>
    <mergeCell ref="BA78:BC78"/>
    <mergeCell ref="BA79:BC79"/>
    <mergeCell ref="BA80:BC80"/>
    <mergeCell ref="BA81:BC81"/>
    <mergeCell ref="BA82:BC82"/>
    <mergeCell ref="BA83:BC83"/>
    <mergeCell ref="BA84:BC84"/>
    <mergeCell ref="AR95:AZ95"/>
    <mergeCell ref="BA85:BC85"/>
    <mergeCell ref="BA86:BC86"/>
    <mergeCell ref="BA87:BC87"/>
    <mergeCell ref="BA88:BC88"/>
    <mergeCell ref="BA89:BC89"/>
    <mergeCell ref="BA90:BC90"/>
    <mergeCell ref="BA94:BC94"/>
    <mergeCell ref="BA67:BC68"/>
    <mergeCell ref="BA69:BC69"/>
    <mergeCell ref="BA70:BC70"/>
    <mergeCell ref="BA71:BC71"/>
    <mergeCell ref="BA72:BC72"/>
    <mergeCell ref="BA73:BC73"/>
    <mergeCell ref="BA74:BC74"/>
    <mergeCell ref="BA75:BC75"/>
    <mergeCell ref="BA76:BC76"/>
    <mergeCell ref="Z95:AB95"/>
    <mergeCell ref="Z96:AB96"/>
    <mergeCell ref="Z97:AB97"/>
    <mergeCell ref="AD69:AF69"/>
    <mergeCell ref="AD70:AF70"/>
    <mergeCell ref="AD71:AF71"/>
    <mergeCell ref="AD72:AF72"/>
    <mergeCell ref="AD73:AF73"/>
    <mergeCell ref="AD74:AF74"/>
    <mergeCell ref="AD75:AF75"/>
    <mergeCell ref="AD76:AF76"/>
    <mergeCell ref="AD77:AF77"/>
    <mergeCell ref="AD81:AF81"/>
    <mergeCell ref="AD82:AF82"/>
    <mergeCell ref="AD83:AF83"/>
    <mergeCell ref="AD84:AF84"/>
    <mergeCell ref="AD85:AF85"/>
    <mergeCell ref="AD86:AF86"/>
    <mergeCell ref="AD87:AF87"/>
    <mergeCell ref="AD88:AF88"/>
    <mergeCell ref="AD89:AF89"/>
    <mergeCell ref="AD90:AF90"/>
    <mergeCell ref="AD97:AF97"/>
    <mergeCell ref="V95:X95"/>
    <mergeCell ref="V96:X96"/>
    <mergeCell ref="V97:X97"/>
    <mergeCell ref="Z69:AB69"/>
    <mergeCell ref="Z70:AB70"/>
    <mergeCell ref="Z71:AB71"/>
    <mergeCell ref="Z72:AB72"/>
    <mergeCell ref="Z73:AB73"/>
    <mergeCell ref="Z74:AB74"/>
    <mergeCell ref="Z75:AB75"/>
    <mergeCell ref="Z76:AB76"/>
    <mergeCell ref="Z77:AB77"/>
    <mergeCell ref="Z78:AB78"/>
    <mergeCell ref="Z79:AB79"/>
    <mergeCell ref="Z80:AB80"/>
    <mergeCell ref="Z81:AB81"/>
    <mergeCell ref="Z82:AB82"/>
    <mergeCell ref="Z83:AB83"/>
    <mergeCell ref="Z84:AB84"/>
    <mergeCell ref="Z89:AB89"/>
    <mergeCell ref="Z90:AB90"/>
    <mergeCell ref="Z91:AB91"/>
    <mergeCell ref="Z92:AB92"/>
    <mergeCell ref="Z93:AB93"/>
    <mergeCell ref="V67:AG67"/>
    <mergeCell ref="V68:Y68"/>
    <mergeCell ref="Z68:AC68"/>
    <mergeCell ref="AD68:AG68"/>
    <mergeCell ref="V69:X69"/>
    <mergeCell ref="V70:X70"/>
    <mergeCell ref="V71:X71"/>
    <mergeCell ref="V72:X72"/>
    <mergeCell ref="V73:X73"/>
    <mergeCell ref="Q59:W59"/>
    <mergeCell ref="O23:P23"/>
    <mergeCell ref="Q23:AG23"/>
    <mergeCell ref="F38:N38"/>
    <mergeCell ref="F39:AG39"/>
    <mergeCell ref="T38:AB38"/>
    <mergeCell ref="L87:N87"/>
    <mergeCell ref="L88:N88"/>
    <mergeCell ref="L89:N89"/>
    <mergeCell ref="O67:U68"/>
    <mergeCell ref="O69:T69"/>
    <mergeCell ref="O70:T70"/>
    <mergeCell ref="O71:T71"/>
    <mergeCell ref="O72:T72"/>
    <mergeCell ref="O73:T73"/>
    <mergeCell ref="O74:T74"/>
    <mergeCell ref="O75:T75"/>
    <mergeCell ref="O76:T76"/>
    <mergeCell ref="O77:T77"/>
    <mergeCell ref="O78:T78"/>
    <mergeCell ref="O79:T79"/>
    <mergeCell ref="O80:T80"/>
    <mergeCell ref="O81:T81"/>
    <mergeCell ref="O82:T82"/>
    <mergeCell ref="L67:N68"/>
    <mergeCell ref="L69:N69"/>
    <mergeCell ref="L70:N70"/>
    <mergeCell ref="L71:N71"/>
    <mergeCell ref="L72:N72"/>
    <mergeCell ref="L73:N73"/>
    <mergeCell ref="L74:N74"/>
    <mergeCell ref="L75:N75"/>
    <mergeCell ref="L90:N90"/>
    <mergeCell ref="AP84:AQ84"/>
    <mergeCell ref="AP85:AQ85"/>
    <mergeCell ref="AP86:AQ86"/>
    <mergeCell ref="AP87:AQ87"/>
    <mergeCell ref="L91:N91"/>
    <mergeCell ref="L92:N92"/>
    <mergeCell ref="L93:N93"/>
    <mergeCell ref="L94:N94"/>
    <mergeCell ref="O83:T83"/>
    <mergeCell ref="O84:T84"/>
    <mergeCell ref="O85:T85"/>
    <mergeCell ref="O86:T86"/>
    <mergeCell ref="O87:T87"/>
    <mergeCell ref="BD89:BI89"/>
    <mergeCell ref="BD90:BI90"/>
    <mergeCell ref="AR84:AZ84"/>
    <mergeCell ref="AR85:AZ85"/>
    <mergeCell ref="AR74:AZ74"/>
    <mergeCell ref="AR90:AZ90"/>
    <mergeCell ref="AR91:AZ91"/>
    <mergeCell ref="AR92:AZ92"/>
    <mergeCell ref="O92:T92"/>
    <mergeCell ref="AR75:AZ75"/>
    <mergeCell ref="AR76:AZ76"/>
    <mergeCell ref="AR77:AZ77"/>
    <mergeCell ref="AR78:AZ78"/>
    <mergeCell ref="AR79:AZ79"/>
    <mergeCell ref="AR80:AZ80"/>
    <mergeCell ref="AR81:AZ81"/>
    <mergeCell ref="AR82:AZ82"/>
    <mergeCell ref="AR83:AZ83"/>
    <mergeCell ref="AR86:AZ86"/>
    <mergeCell ref="AR87:AZ87"/>
    <mergeCell ref="AR88:AZ88"/>
    <mergeCell ref="AR89:AZ89"/>
    <mergeCell ref="V87:X87"/>
    <mergeCell ref="V88:X88"/>
    <mergeCell ref="AP78:AQ78"/>
    <mergeCell ref="AP79:AQ79"/>
    <mergeCell ref="AP80:AQ80"/>
    <mergeCell ref="AP83:AQ83"/>
    <mergeCell ref="BD91:BI91"/>
    <mergeCell ref="BD92:BI92"/>
    <mergeCell ref="BD93:BI93"/>
    <mergeCell ref="C83:K83"/>
    <mergeCell ref="C84:K84"/>
    <mergeCell ref="C85:K85"/>
    <mergeCell ref="C90:K90"/>
    <mergeCell ref="C91:K91"/>
    <mergeCell ref="C92:K92"/>
    <mergeCell ref="C93:K93"/>
    <mergeCell ref="L86:N86"/>
    <mergeCell ref="AP90:AQ90"/>
    <mergeCell ref="O93:T93"/>
    <mergeCell ref="V89:X89"/>
    <mergeCell ref="V90:X90"/>
    <mergeCell ref="V91:X91"/>
    <mergeCell ref="V92:X92"/>
    <mergeCell ref="V93:X93"/>
    <mergeCell ref="BD87:BI87"/>
    <mergeCell ref="BD88:BI88"/>
    <mergeCell ref="AP75:AQ75"/>
    <mergeCell ref="C94:K94"/>
    <mergeCell ref="C88:K88"/>
    <mergeCell ref="C89:K89"/>
    <mergeCell ref="O90:T90"/>
    <mergeCell ref="AP89:AQ89"/>
    <mergeCell ref="L85:N85"/>
    <mergeCell ref="O94:T94"/>
    <mergeCell ref="V75:X75"/>
    <mergeCell ref="V76:X76"/>
    <mergeCell ref="V77:X77"/>
    <mergeCell ref="V78:X78"/>
    <mergeCell ref="V79:X79"/>
    <mergeCell ref="V80:X80"/>
    <mergeCell ref="V81:X81"/>
    <mergeCell ref="V94:X94"/>
    <mergeCell ref="Z94:AB94"/>
    <mergeCell ref="AP88:AQ88"/>
    <mergeCell ref="Z85:AB85"/>
    <mergeCell ref="Z86:AB86"/>
    <mergeCell ref="Z87:AB87"/>
    <mergeCell ref="Z88:AB88"/>
    <mergeCell ref="AP76:AQ76"/>
    <mergeCell ref="AP77:AQ77"/>
    <mergeCell ref="C74:K74"/>
    <mergeCell ref="C75:K75"/>
    <mergeCell ref="C77:K77"/>
    <mergeCell ref="C78:K78"/>
    <mergeCell ref="V82:X82"/>
    <mergeCell ref="V83:X83"/>
    <mergeCell ref="V84:X84"/>
    <mergeCell ref="V85:X85"/>
    <mergeCell ref="V86:X86"/>
    <mergeCell ref="C76:K76"/>
    <mergeCell ref="L76:N76"/>
    <mergeCell ref="L77:N77"/>
    <mergeCell ref="L78:N78"/>
    <mergeCell ref="L79:N79"/>
    <mergeCell ref="L80:N80"/>
    <mergeCell ref="L81:N81"/>
    <mergeCell ref="L82:N82"/>
    <mergeCell ref="L83:N83"/>
    <mergeCell ref="L84:N84"/>
    <mergeCell ref="V74:X74"/>
    <mergeCell ref="C82:K82"/>
    <mergeCell ref="W105:Y105"/>
    <mergeCell ref="C67:K68"/>
    <mergeCell ref="C96:K96"/>
    <mergeCell ref="A116:T116"/>
    <mergeCell ref="A117:T117"/>
    <mergeCell ref="U117:AG117"/>
    <mergeCell ref="A111:E111"/>
    <mergeCell ref="F111:L111"/>
    <mergeCell ref="AC110:AF110"/>
    <mergeCell ref="U116:AG116"/>
    <mergeCell ref="A110:E110"/>
    <mergeCell ref="O110:R110"/>
    <mergeCell ref="F110:L110"/>
    <mergeCell ref="V110:Y110"/>
    <mergeCell ref="AA110:AB110"/>
    <mergeCell ref="C73:K73"/>
    <mergeCell ref="A70:B70"/>
    <mergeCell ref="A72:B72"/>
    <mergeCell ref="C97:K97"/>
    <mergeCell ref="A91:B91"/>
    <mergeCell ref="A92:B92"/>
    <mergeCell ref="Z102:AG102"/>
    <mergeCell ref="A88:B88"/>
    <mergeCell ref="A89:B89"/>
    <mergeCell ref="AP109:AT109"/>
    <mergeCell ref="AU109:BA109"/>
    <mergeCell ref="BB109:BV109"/>
    <mergeCell ref="AP116:BI116"/>
    <mergeCell ref="AP117:BI117"/>
    <mergeCell ref="BJ116:BV116"/>
    <mergeCell ref="BJ117:BV117"/>
    <mergeCell ref="AP110:AT110"/>
    <mergeCell ref="AU110:BA110"/>
    <mergeCell ref="BB110:BC110"/>
    <mergeCell ref="BD110:BG110"/>
    <mergeCell ref="BI110:BJ110"/>
    <mergeCell ref="BK110:BN110"/>
    <mergeCell ref="BP110:BQ110"/>
    <mergeCell ref="BR110:BU110"/>
    <mergeCell ref="AP111:AT111"/>
    <mergeCell ref="AU111:BA111"/>
    <mergeCell ref="AU106:AV106"/>
    <mergeCell ref="AW106:BI106"/>
    <mergeCell ref="BJ106:BK106"/>
    <mergeCell ref="BL106:BN106"/>
    <mergeCell ref="BO106:BQ106"/>
    <mergeCell ref="BS106:BU106"/>
    <mergeCell ref="AU107:AV107"/>
    <mergeCell ref="AW107:BI107"/>
    <mergeCell ref="BJ107:BK107"/>
    <mergeCell ref="BL107:BN107"/>
    <mergeCell ref="BO107:BQ107"/>
    <mergeCell ref="BS107:BU107"/>
    <mergeCell ref="AP102:AT105"/>
    <mergeCell ref="BL102:BN102"/>
    <mergeCell ref="AU105:AV105"/>
    <mergeCell ref="AW105:BI105"/>
    <mergeCell ref="BJ105:BK105"/>
    <mergeCell ref="BL105:BN105"/>
    <mergeCell ref="BO102:BV102"/>
    <mergeCell ref="AU103:AV103"/>
    <mergeCell ref="AW103:BI103"/>
    <mergeCell ref="BJ103:BK103"/>
    <mergeCell ref="BL103:BN103"/>
    <mergeCell ref="BO103:BQ103"/>
    <mergeCell ref="BS103:BU103"/>
    <mergeCell ref="AU104:AV104"/>
    <mergeCell ref="AW104:BI104"/>
    <mergeCell ref="BJ104:BK104"/>
    <mergeCell ref="BL104:BN104"/>
    <mergeCell ref="BO104:BQ104"/>
    <mergeCell ref="BS104:BU104"/>
    <mergeCell ref="BO105:BQ105"/>
    <mergeCell ref="BS105:BU105"/>
    <mergeCell ref="AP67:AQ68"/>
    <mergeCell ref="AR67:AZ68"/>
    <mergeCell ref="AR69:AZ69"/>
    <mergeCell ref="AR70:AZ70"/>
    <mergeCell ref="AR71:AZ71"/>
    <mergeCell ref="AR72:AZ72"/>
    <mergeCell ref="AR73:AZ73"/>
    <mergeCell ref="AP69:AQ69"/>
    <mergeCell ref="AP70:AQ70"/>
    <mergeCell ref="AP71:AQ71"/>
    <mergeCell ref="AP72:AQ72"/>
    <mergeCell ref="AP73:AQ73"/>
    <mergeCell ref="AU49:BC49"/>
    <mergeCell ref="AP81:AQ81"/>
    <mergeCell ref="AP82:AQ82"/>
    <mergeCell ref="AP59:AT59"/>
    <mergeCell ref="AU59:BE59"/>
    <mergeCell ref="BF59:BL59"/>
    <mergeCell ref="BM59:BT59"/>
    <mergeCell ref="BU59:BV59"/>
    <mergeCell ref="AU57:BC57"/>
    <mergeCell ref="AP51:AT51"/>
    <mergeCell ref="AP57:AT57"/>
    <mergeCell ref="AP74:AQ74"/>
    <mergeCell ref="BD70:BI70"/>
    <mergeCell ref="BD71:BI71"/>
    <mergeCell ref="BD72:BI72"/>
    <mergeCell ref="BD73:BI73"/>
    <mergeCell ref="BD74:BI74"/>
    <mergeCell ref="BD75:BI75"/>
    <mergeCell ref="BD76:BI76"/>
    <mergeCell ref="BD69:BI69"/>
    <mergeCell ref="BD77:BI77"/>
    <mergeCell ref="BD78:BI78"/>
    <mergeCell ref="BD79:BI79"/>
    <mergeCell ref="BD80:BI80"/>
    <mergeCell ref="AP38:AT38"/>
    <mergeCell ref="AU38:BC38"/>
    <mergeCell ref="BD38:BH38"/>
    <mergeCell ref="BI38:BQ38"/>
    <mergeCell ref="AP50:AT50"/>
    <mergeCell ref="AU50:BC50"/>
    <mergeCell ref="AP39:AT39"/>
    <mergeCell ref="AU39:BH39"/>
    <mergeCell ref="BJ39:BV39"/>
    <mergeCell ref="AP42:AT42"/>
    <mergeCell ref="AU42:BD42"/>
    <mergeCell ref="BE42:BF42"/>
    <mergeCell ref="AP43:AT43"/>
    <mergeCell ref="AU43:BF43"/>
    <mergeCell ref="BG42:BI42"/>
    <mergeCell ref="BJ42:BM42"/>
    <mergeCell ref="AP47:AT47"/>
    <mergeCell ref="BF47:BV47"/>
    <mergeCell ref="AP48:AT48"/>
    <mergeCell ref="AU48:AV48"/>
    <mergeCell ref="AW48:BC48"/>
    <mergeCell ref="BD48:BE48"/>
    <mergeCell ref="BF48:BV48"/>
    <mergeCell ref="AP49:AT49"/>
    <mergeCell ref="AX17:BD17"/>
    <mergeCell ref="AP14:AT14"/>
    <mergeCell ref="AP15:AT15"/>
    <mergeCell ref="AU15:AW15"/>
    <mergeCell ref="AX15:BA15"/>
    <mergeCell ref="BB15:BC15"/>
    <mergeCell ref="AP16:AT21"/>
    <mergeCell ref="AU16:AW16"/>
    <mergeCell ref="AY16:AZ16"/>
    <mergeCell ref="BB16:BD16"/>
    <mergeCell ref="AU17:AW17"/>
    <mergeCell ref="AU18:AW18"/>
    <mergeCell ref="AX18:BV18"/>
    <mergeCell ref="AU21:AW21"/>
    <mergeCell ref="AX21:BV21"/>
    <mergeCell ref="AU19:AW19"/>
    <mergeCell ref="BD14:BN14"/>
    <mergeCell ref="BO14:BV14"/>
    <mergeCell ref="BQ1:BV1"/>
    <mergeCell ref="AP6:AT6"/>
    <mergeCell ref="AU6:BC6"/>
    <mergeCell ref="AP8:AT8"/>
    <mergeCell ref="AU8:BC8"/>
    <mergeCell ref="AP9:AT9"/>
    <mergeCell ref="AU9:BC9"/>
    <mergeCell ref="AP10:AT10"/>
    <mergeCell ref="AU10:BC10"/>
    <mergeCell ref="BD10:BH10"/>
    <mergeCell ref="BI10:BV10"/>
    <mergeCell ref="AU7:BC7"/>
    <mergeCell ref="AP7:AT7"/>
    <mergeCell ref="AU30:BE30"/>
    <mergeCell ref="BF30:BV30"/>
    <mergeCell ref="AU26:BV26"/>
    <mergeCell ref="AP25:AT25"/>
    <mergeCell ref="AU25:BC25"/>
    <mergeCell ref="AP31:AT31"/>
    <mergeCell ref="AP32:AT35"/>
    <mergeCell ref="AU32:AW32"/>
    <mergeCell ref="AP37:AT37"/>
    <mergeCell ref="AU37:AV37"/>
    <mergeCell ref="AW37:BC37"/>
    <mergeCell ref="BD37:BE37"/>
    <mergeCell ref="BF37:BV37"/>
    <mergeCell ref="AY32:AZ32"/>
    <mergeCell ref="BB32:BD32"/>
    <mergeCell ref="AU33:AW33"/>
    <mergeCell ref="AU34:AW34"/>
    <mergeCell ref="AX34:BV34"/>
    <mergeCell ref="AU35:AW35"/>
    <mergeCell ref="AX35:BV35"/>
    <mergeCell ref="AX33:BD33"/>
    <mergeCell ref="AU31:BE31"/>
    <mergeCell ref="BF31:BV31"/>
    <mergeCell ref="AF59:AG59"/>
    <mergeCell ref="A86:B86"/>
    <mergeCell ref="A79:B79"/>
    <mergeCell ref="C69:K69"/>
    <mergeCell ref="C70:K70"/>
    <mergeCell ref="C71:K71"/>
    <mergeCell ref="C72:K72"/>
    <mergeCell ref="F49:N49"/>
    <mergeCell ref="A69:B69"/>
    <mergeCell ref="A57:E57"/>
    <mergeCell ref="A74:B74"/>
    <mergeCell ref="A75:B75"/>
    <mergeCell ref="A76:B76"/>
    <mergeCell ref="A77:B77"/>
    <mergeCell ref="F57:N57"/>
    <mergeCell ref="X59:AE59"/>
    <mergeCell ref="F59:P59"/>
    <mergeCell ref="A67:B68"/>
    <mergeCell ref="A73:B73"/>
    <mergeCell ref="AD78:AF78"/>
    <mergeCell ref="AD79:AF79"/>
    <mergeCell ref="AD80:AF80"/>
    <mergeCell ref="A71:B71"/>
    <mergeCell ref="C86:K86"/>
    <mergeCell ref="H105:T105"/>
    <mergeCell ref="A80:B80"/>
    <mergeCell ref="A81:B81"/>
    <mergeCell ref="A82:B82"/>
    <mergeCell ref="A85:B85"/>
    <mergeCell ref="A90:B90"/>
    <mergeCell ref="C87:K87"/>
    <mergeCell ref="L95:N95"/>
    <mergeCell ref="L96:N96"/>
    <mergeCell ref="L97:N97"/>
    <mergeCell ref="O88:T88"/>
    <mergeCell ref="O89:T89"/>
    <mergeCell ref="O91:T91"/>
    <mergeCell ref="C95:K95"/>
    <mergeCell ref="O95:T95"/>
    <mergeCell ref="O96:T96"/>
    <mergeCell ref="O97:T97"/>
    <mergeCell ref="AB1:AG1"/>
    <mergeCell ref="M15:N15"/>
    <mergeCell ref="Q22:AG22"/>
    <mergeCell ref="F15:H15"/>
    <mergeCell ref="F23:G23"/>
    <mergeCell ref="F24:N24"/>
    <mergeCell ref="F10:N10"/>
    <mergeCell ref="T10:AG10"/>
    <mergeCell ref="I17:O17"/>
    <mergeCell ref="I19:AG19"/>
    <mergeCell ref="I20:AG20"/>
    <mergeCell ref="O15:Y15"/>
    <mergeCell ref="Z14:AG14"/>
    <mergeCell ref="O14:Y14"/>
    <mergeCell ref="A26:E26"/>
    <mergeCell ref="A31:E31"/>
    <mergeCell ref="A25:E25"/>
    <mergeCell ref="A30:E30"/>
    <mergeCell ref="F31:P31"/>
    <mergeCell ref="A36:E36"/>
    <mergeCell ref="O37:P37"/>
    <mergeCell ref="F37:G37"/>
    <mergeCell ref="A39:E39"/>
    <mergeCell ref="F25:N25"/>
    <mergeCell ref="A59:E59"/>
    <mergeCell ref="A84:B84"/>
    <mergeCell ref="W102:Y102"/>
    <mergeCell ref="A93:B93"/>
    <mergeCell ref="M109:AG109"/>
    <mergeCell ref="U103:V103"/>
    <mergeCell ref="U104:V104"/>
    <mergeCell ref="A94:B94"/>
    <mergeCell ref="AD103:AF103"/>
    <mergeCell ref="AD104:AF104"/>
    <mergeCell ref="AD105:AF105"/>
    <mergeCell ref="AD106:AF106"/>
    <mergeCell ref="AD107:AF107"/>
    <mergeCell ref="Z103:AB103"/>
    <mergeCell ref="H103:T103"/>
    <mergeCell ref="F103:G103"/>
    <mergeCell ref="F104:G104"/>
    <mergeCell ref="A87:B87"/>
    <mergeCell ref="A78:B78"/>
    <mergeCell ref="A83:B83"/>
    <mergeCell ref="A102:E105"/>
    <mergeCell ref="C79:K79"/>
    <mergeCell ref="C80:K80"/>
    <mergeCell ref="C81:K81"/>
    <mergeCell ref="A51:E51"/>
    <mergeCell ref="A50:E50"/>
    <mergeCell ref="Q48:AG48"/>
    <mergeCell ref="A49:E49"/>
    <mergeCell ref="A48:E48"/>
    <mergeCell ref="F51:AG51"/>
    <mergeCell ref="F42:O42"/>
    <mergeCell ref="P42:Q42"/>
    <mergeCell ref="F43:Q43"/>
    <mergeCell ref="R42:T42"/>
    <mergeCell ref="U42:X42"/>
    <mergeCell ref="F48:G48"/>
    <mergeCell ref="H48:N48"/>
    <mergeCell ref="F50:N50"/>
    <mergeCell ref="A42:E42"/>
    <mergeCell ref="A43:E43"/>
    <mergeCell ref="A47:E47"/>
    <mergeCell ref="Q47:AG47"/>
    <mergeCell ref="O48:P48"/>
    <mergeCell ref="M110:N110"/>
    <mergeCell ref="A97:B97"/>
    <mergeCell ref="T110:U110"/>
    <mergeCell ref="A95:B95"/>
    <mergeCell ref="A96:B96"/>
    <mergeCell ref="F105:G105"/>
    <mergeCell ref="Z104:AB104"/>
    <mergeCell ref="Z105:AB105"/>
    <mergeCell ref="Z106:AB106"/>
    <mergeCell ref="Z107:AB107"/>
    <mergeCell ref="F109:L109"/>
    <mergeCell ref="W103:Y103"/>
    <mergeCell ref="W104:Y104"/>
    <mergeCell ref="H106:T106"/>
    <mergeCell ref="H104:T104"/>
    <mergeCell ref="A109:E109"/>
    <mergeCell ref="F107:G107"/>
    <mergeCell ref="F106:G106"/>
    <mergeCell ref="U105:V105"/>
    <mergeCell ref="W107:Y107"/>
    <mergeCell ref="U107:V107"/>
    <mergeCell ref="W106:Y106"/>
    <mergeCell ref="H107:T107"/>
    <mergeCell ref="U106:V106"/>
    <mergeCell ref="A22:E22"/>
    <mergeCell ref="O38:S38"/>
    <mergeCell ref="H37:N37"/>
    <mergeCell ref="Q37:AG37"/>
    <mergeCell ref="H23:N23"/>
    <mergeCell ref="A23:E23"/>
    <mergeCell ref="F35:H35"/>
    <mergeCell ref="I35:AG35"/>
    <mergeCell ref="Q36:AG36"/>
    <mergeCell ref="A32:E35"/>
    <mergeCell ref="A24:E24"/>
    <mergeCell ref="F26:AG26"/>
    <mergeCell ref="A37:E37"/>
    <mergeCell ref="A38:E38"/>
    <mergeCell ref="I33:O33"/>
    <mergeCell ref="Q30:AG30"/>
    <mergeCell ref="Q31:AG31"/>
    <mergeCell ref="F30:P30"/>
    <mergeCell ref="F32:H32"/>
    <mergeCell ref="J32:K32"/>
    <mergeCell ref="M32:O32"/>
    <mergeCell ref="F33:H33"/>
    <mergeCell ref="F34:H34"/>
    <mergeCell ref="I34:AG34"/>
    <mergeCell ref="A6:E6"/>
    <mergeCell ref="F6:N6"/>
    <mergeCell ref="J16:K16"/>
    <mergeCell ref="M16:O16"/>
    <mergeCell ref="A16:E21"/>
    <mergeCell ref="F17:H17"/>
    <mergeCell ref="F18:H18"/>
    <mergeCell ref="F21:H21"/>
    <mergeCell ref="I18:AG18"/>
    <mergeCell ref="I21:AG21"/>
    <mergeCell ref="F16:H16"/>
    <mergeCell ref="A8:E8"/>
    <mergeCell ref="F8:N8"/>
    <mergeCell ref="A9:E9"/>
    <mergeCell ref="F9:N9"/>
    <mergeCell ref="A14:E14"/>
    <mergeCell ref="A7:E7"/>
    <mergeCell ref="F7:N7"/>
    <mergeCell ref="A15:E15"/>
    <mergeCell ref="A10:E10"/>
    <mergeCell ref="I15:L15"/>
    <mergeCell ref="O10:S10"/>
    <mergeCell ref="F19:H19"/>
    <mergeCell ref="F20:H20"/>
    <mergeCell ref="BO90:BQ90"/>
    <mergeCell ref="BO91:BQ91"/>
    <mergeCell ref="BO92:BQ92"/>
    <mergeCell ref="BO93:BQ93"/>
    <mergeCell ref="BO94:BQ94"/>
    <mergeCell ref="BS90:BU90"/>
    <mergeCell ref="BS91:BU91"/>
    <mergeCell ref="Z15:AG15"/>
    <mergeCell ref="BD15:BN15"/>
    <mergeCell ref="BO15:BV15"/>
    <mergeCell ref="AU51:BV51"/>
    <mergeCell ref="AP36:AT36"/>
    <mergeCell ref="BF36:BV36"/>
    <mergeCell ref="AP22:AT22"/>
    <mergeCell ref="BF22:BV22"/>
    <mergeCell ref="AP23:AT23"/>
    <mergeCell ref="AU23:AV23"/>
    <mergeCell ref="AW23:BC23"/>
    <mergeCell ref="BD23:BE23"/>
    <mergeCell ref="BF23:BV23"/>
    <mergeCell ref="AP24:AT24"/>
    <mergeCell ref="AU24:BC24"/>
    <mergeCell ref="AP26:AT26"/>
    <mergeCell ref="AP30:AT30"/>
  </mergeCells>
  <phoneticPr fontId="4"/>
  <conditionalFormatting sqref="W103:W107 Z103:Z107 AD103:AD107">
    <cfRule type="cellIs" dxfId="3" priority="15" stopIfTrue="1" operator="equal">
      <formula>0</formula>
    </cfRule>
  </conditionalFormatting>
  <conditionalFormatting sqref="A69:B97">
    <cfRule type="expression" dxfId="2" priority="5">
      <formula>AND($A69&lt;&gt;"",OR($AI$10=3,$AI$10=4,$AI$10=5),COUNTA($A$69:$B$97)&gt;5)</formula>
    </cfRule>
  </conditionalFormatting>
  <conditionalFormatting sqref="O69:O97">
    <cfRule type="expression" dxfId="1" priority="17">
      <formula>AND(OR($AI$10=3,$AI$10=4,$AI$10=5),$A69&lt;&gt;"",$O69&lt;100000)</formula>
    </cfRule>
    <cfRule type="expression" dxfId="0" priority="18">
      <formula>AND(OR($AI$10=1,$AI$10=2),$A69&lt;&gt;"",$O69&lt;5000)</formula>
    </cfRule>
  </conditionalFormatting>
  <dataValidations xWindow="166" yWindow="322" count="53">
    <dataValidation type="whole" operator="greaterThanOrEqual" allowBlank="1" showInputMessage="1" showErrorMessage="1" sqref="BO69:BP97 BA69:BA97 BR110 BU69:BU97 AU109:AU111 BM59 BD110 BK110 U42:X42 BS69:BS97 BK69:BK97 BL70:BL97" xr:uid="{00000000-0002-0000-0000-000000000000}">
      <formula1>0</formula1>
    </dataValidation>
    <dataValidation type="textLength" operator="lessThanOrEqual" allowBlank="1" showInputMessage="1" showErrorMessage="1" errorTitle="エラー" error="文字数の不正です" sqref="BA32 L16 L32" xr:uid="{00000000-0002-0000-0000-000001000000}">
      <formula1>8</formula1>
    </dataValidation>
    <dataValidation type="textLength" operator="lessThanOrEqual" allowBlank="1" showInputMessage="1" showErrorMessage="1" errorTitle="エラー" error="文字数が不正です" sqref="F30:F31 AU30:AU31" xr:uid="{00000000-0002-0000-0000-000002000000}">
      <formula1>40</formula1>
    </dataValidation>
    <dataValidation type="date" operator="greaterThanOrEqual" allowBlank="1" showInputMessage="1" showErrorMessage="1" sqref="BQ2:BV2 AB2:AG2 AU59:BE59" xr:uid="{00000000-0002-0000-0000-000003000000}">
      <formula1>1</formula1>
    </dataValidation>
    <dataValidation type="whole" operator="greaterThanOrEqual" allowBlank="1" showInputMessage="1" showErrorMessage="1" sqref="AU42" xr:uid="{00000000-0002-0000-0000-000004000000}">
      <formula1>-99999999999</formula1>
    </dataValidation>
    <dataValidation type="textLength" operator="equal" allowBlank="1" showInputMessage="1" showErrorMessage="1" errorTitle="エラー" error="文字数の不正です" prompt="半角" sqref="AY32:AZ32" xr:uid="{00000000-0002-0000-0000-000005000000}">
      <formula1>3</formula1>
    </dataValidation>
    <dataValidation type="textLength" operator="lessThanOrEqual" allowBlank="1" showInputMessage="1" showErrorMessage="1" errorTitle="エラー" error="文字数の不正です" prompt="半角" sqref="BB32:BD32" xr:uid="{00000000-0002-0000-0000-000006000000}">
      <formula1>4</formula1>
    </dataValidation>
    <dataValidation type="custom" allowBlank="1" showInputMessage="1" showErrorMessage="1" error="住所は160文字以内で入力してください" sqref="AX33:AX35 AY34:BV35" xr:uid="{00000000-0002-0000-0000-000007000000}">
      <formula1>LEN(AX33)+LEN(AX34)+LEN(AX35)&lt;=160</formula1>
    </dataValidation>
    <dataValidation type="textLength" operator="lessThanOrEqual" allowBlank="1" showInputMessage="1" showErrorMessage="1" error="50文字以内で入力してください" sqref="BF36:BV37 BF47:BV48" xr:uid="{00000000-0002-0000-0000-000008000000}">
      <formula1>50</formula1>
    </dataValidation>
    <dataValidation type="textLength" operator="lessThanOrEqual" allowBlank="1" showInputMessage="1" showErrorMessage="1" errorTitle="エラー" error="50文字以内で入力してください" sqref="BF30:BV31 AW37:BC37 AW48:BC48" xr:uid="{00000000-0002-0000-0000-000009000000}">
      <formula1>50</formula1>
    </dataValidation>
    <dataValidation type="textLength" operator="lessThanOrEqual" allowBlank="1" showInputMessage="1" showErrorMessage="1" errorTitle="エラー" error="13文字以内で入力してください" prompt="半角" sqref="AU49:BC50 BI38:BQ38 AU38:BC38" xr:uid="{00000000-0002-0000-0000-00000A000000}">
      <formula1>13</formula1>
    </dataValidation>
    <dataValidation type="list" allowBlank="1" showInputMessage="1" showErrorMessage="1" prompt="リスト選択" sqref="AU10:BC10" xr:uid="{00000000-0002-0000-0000-00000B000000}">
      <formula1>$G$208:$G$209</formula1>
    </dataValidation>
    <dataValidation type="list" allowBlank="1" showInputMessage="1" showErrorMessage="1" prompt="リスト選択" sqref="BI10:BV10" xr:uid="{00000000-0002-0000-0000-00000C000000}">
      <formula1>$G$212:$G$216</formula1>
    </dataValidation>
    <dataValidation allowBlank="1" showInputMessage="1" showErrorMessage="1" prompt="半角" sqref="AU9:BC9 AU39:BH39 BJ39:BV39 AU51" xr:uid="{00000000-0002-0000-0000-00000D000000}"/>
    <dataValidation type="textLength" imeMode="fullKatakana" operator="lessThanOrEqual" allowBlank="1" showInputMessage="1" showErrorMessage="1" errorTitle="エラー" error="60文字以内で入力してください" promptTitle="全角カナ" prompt="　" sqref="O14" xr:uid="{00000000-0002-0000-0000-00000E000000}">
      <formula1>60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4:AG35" xr:uid="{00000000-0002-0000-0000-00000F000000}">
      <formula1>40</formula1>
    </dataValidation>
    <dataValidation type="textLength" operator="lessThanOrEqual" allowBlank="1" showInputMessage="1" showErrorMessage="1" errorTitle="エラー" error="50文字以内で入力してください" promptTitle="全角" prompt="　" sqref="H48:N48" xr:uid="{00000000-0002-0000-0000-000010000000}">
      <formula1>50</formula1>
    </dataValidation>
    <dataValidation type="textLength" imeMode="hiragana" operator="lessThanOrEqual" allowBlank="1" showInputMessage="1" showErrorMessage="1" error="50文字以内で入力してください" promptTitle="全角" prompt="　" sqref="Q48:AG48 Q37:AG37 Q23:AG23" xr:uid="{00000000-0002-0000-0000-000011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5" xr:uid="{00000000-0002-0000-0000-000012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31:AG31" xr:uid="{00000000-0002-0000-0000-000013000000}">
      <formula1>50</formula1>
    </dataValidation>
    <dataValidation type="list" allowBlank="1" showInputMessage="1" showErrorMessage="1" sqref="AU43:BF43" xr:uid="{00000000-0002-0000-0000-000014000000}">
      <formula1>$G$269:$G$272</formula1>
    </dataValidation>
    <dataValidation type="date" imeMode="halfAlpha" operator="greaterThanOrEqual" allowBlank="1" showInputMessage="1" showErrorMessage="1" sqref="F59:P59" xr:uid="{00000000-0002-0000-0000-000015000000}">
      <formula1>1</formula1>
    </dataValidation>
    <dataValidation imeMode="halfAlpha" allowBlank="1" showInputMessage="1" showErrorMessage="1" promptTitle="半角" prompt="　" sqref="F9:N9" xr:uid="{00000000-0002-0000-0000-000016000000}"/>
    <dataValidation type="textLength" imeMode="fullKatakana" operator="lessThanOrEqual" allowBlank="1" showInputMessage="1" showErrorMessage="1" error="50文字以内で入力してください" promptTitle="全角カナ" prompt="　" sqref="Q47:AG47 Q22:AG22" xr:uid="{00000000-0002-0000-0000-000017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50:N50 F24:N24 F38:N38 T38:AB38" xr:uid="{00000000-0002-0000-0000-000018000000}">
      <formula1>13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7:N37" xr:uid="{00000000-0002-0000-0000-000019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32:K32 J16:K16" xr:uid="{00000000-0002-0000-0000-00001A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32:O32 M16:O16" xr:uid="{00000000-0002-0000-0000-00001B000000}">
      <formula1>4</formula1>
    </dataValidation>
    <dataValidation type="list" allowBlank="1" showInputMessage="1" showErrorMessage="1" promptTitle="リスト選択" prompt=" " sqref="F10:N10" xr:uid="{00000000-0002-0000-0000-00001C000000}">
      <formula1>$G$208:$G$209</formula1>
    </dataValidation>
    <dataValidation type="textLength" imeMode="hiragana" operator="lessThanOrEqual" allowBlank="1" showInputMessage="1" showErrorMessage="1" errorTitle="エラー" error="50文字以内で入力してください" promptTitle="全角" prompt=" " sqref="H23:N23" xr:uid="{00000000-0002-0000-0000-00001D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6:AG36" xr:uid="{00000000-0002-0000-0000-00001E000000}">
      <formula1>50</formula1>
    </dataValidation>
    <dataValidation imeMode="halfAlpha" allowBlank="1" showInputMessage="1" showErrorMessage="1" promptTitle="半角" prompt=" " sqref="F51 F26:F27" xr:uid="{00000000-0002-0000-0000-00001F000000}"/>
    <dataValidation type="textLength" imeMode="fullKatakana" operator="lessThanOrEqual" allowBlank="1" showInputMessage="1" showErrorMessage="1" errorTitle="エラー" error="50文字以内で入力してください" promptTitle="全角" prompt="　" sqref="Q30:AG30" xr:uid="{00000000-0002-0000-0000-000020000000}">
      <formula1>50</formula1>
    </dataValidation>
    <dataValidation type="whole" imeMode="halfAlpha" operator="greaterThanOrEqual" allowBlank="1" showInputMessage="1" showErrorMessage="1" sqref="V110:Y110 X59:AE59 Z69:AA97 AC110:AF110 O110:R110 AD69:AE97 BD70:BF71 O69:O97 L69:L97 M71:N97 P71:Q97 V69:V97" xr:uid="{00000000-0002-0000-0000-000021000000}">
      <formula1>0</formula1>
    </dataValidation>
    <dataValidation imeMode="halfAlpha" allowBlank="1" showInputMessage="1" showErrorMessage="1" sqref="AU7:BC7 F7:N7" xr:uid="{00000000-0002-0000-0000-000022000000}"/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5:N25" xr:uid="{00000000-0002-0000-0000-000023000000}">
      <formula1>13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9:N49" xr:uid="{00000000-0002-0000-0000-000024000000}">
      <formula1>13</formula1>
    </dataValidation>
    <dataValidation type="list" allowBlank="1" showInputMessage="1" showErrorMessage="1" promptTitle="リスト選択" prompt="　" sqref="F57" xr:uid="{00000000-0002-0000-0000-000025000000}">
      <formula1>$G$230:$G$231</formula1>
    </dataValidation>
    <dataValidation type="list" allowBlank="1" showInputMessage="1" showErrorMessage="1" sqref="AU57" xr:uid="{00000000-0002-0000-0000-000026000000}">
      <formula1>$G$230:$G$231</formula1>
    </dataValidation>
    <dataValidation type="list" allowBlank="1" showInputMessage="1" showErrorMessage="1" promptTitle="リスト選択" prompt=" " sqref="A69:B97" xr:uid="{00000000-0002-0000-0000-000027000000}">
      <formula1>$G$234:$G$235</formula1>
    </dataValidation>
    <dataValidation type="list" allowBlank="1" showInputMessage="1" showErrorMessage="1" promptTitle="リスト選択" prompt=" " sqref="H103:T107" xr:uid="{00000000-0002-0000-0000-000028000000}">
      <formula1>$G$238:$G$266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17:O17 I33:O33" xr:uid="{00000000-0002-0000-0000-000029000000}">
      <formula1>10</formula1>
    </dataValidation>
    <dataValidation type="whole" imeMode="halfAlpha" operator="greaterThanOrEqual" allowBlank="1" showInputMessage="1" showErrorMessage="1" promptTitle="半角" prompt="　" sqref="F109:L111" xr:uid="{00000000-0002-0000-0000-00002A000000}">
      <formula1>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5:L15" xr:uid="{00000000-0002-0000-0000-00002B000000}">
      <formula1>$G$219:$G$227</formula1>
    </dataValidation>
    <dataValidation type="date" operator="greaterThanOrEqual" allowBlank="1" showInputMessage="1" showErrorMessage="1" promptTitle="最新の経営事項審査の通知書における審査基準日" prompt="　" sqref="AB1:AG1 BQ1:BV1" xr:uid="{00000000-0002-0000-0000-00002C000000}">
      <formula1>1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I18:AG21" xr:uid="{00000000-0002-0000-0000-00002D000000}">
      <formula1>35</formula1>
    </dataValidation>
    <dataValidation type="list" allowBlank="1" showInputMessage="1" showErrorMessage="1" promptTitle="リスト選択" prompt=" " sqref="T10:AG10" xr:uid="{00000000-0002-0000-0000-00002E000000}">
      <formula1>$G$212:$G$216</formula1>
    </dataValidation>
    <dataValidation type="whole" imeMode="halfAlpha" operator="greaterThanOrEqual" allowBlank="1" showInputMessage="1" showErrorMessage="1" promptTitle="登記簿記載の資本金を記入" prompt="　" sqref="F42:O42" xr:uid="{00000000-0002-0000-0000-00002F000000}">
      <formula1>-99999999999</formula1>
    </dataValidation>
    <dataValidation type="list" allowBlank="1" showInputMessage="1" showErrorMessage="1" promptTitle="リスト選択" prompt="　" sqref="F43:Q43" xr:uid="{00000000-0002-0000-0000-000030000000}">
      <formula1>$G$269:$G$272</formula1>
    </dataValidation>
    <dataValidation type="list" allowBlank="1" showInputMessage="1" showErrorMessage="1" promptTitle="リスト選択" prompt="　" sqref="U116" xr:uid="{00000000-0002-0000-0000-000031000000}">
      <formula1>$G$275:$G$276</formula1>
    </dataValidation>
    <dataValidation type="list" allowBlank="1" showInputMessage="1" showErrorMessage="1" sqref="BJ116" xr:uid="{00000000-0002-0000-0000-000032000000}">
      <formula1>$G$275:$G$276</formula1>
    </dataValidation>
    <dataValidation type="textLength" imeMode="hiragana" operator="lessThanOrEqual" allowBlank="1" showInputMessage="1" showErrorMessage="1" errorTitle="エラー" error="60文字以内で入力してください" promptTitle="全角　　　　　　　　　　　　　." prompt="営業所名を記入_x000a_" sqref="Z15:AG15" xr:uid="{00000000-0002-0000-0000-000033000000}">
      <formula1>60</formula1>
    </dataValidation>
    <dataValidation type="textLength" imeMode="fullKatakana" operator="lessThanOrEqual" allowBlank="1" showInputMessage="1" showErrorMessage="1" errorTitle="エラー" error="60文字以内で入力してください" promptTitle="全角カナ　　　　　　　　　　." prompt="営業所名のフリガナを記入" sqref="Z14:AG14" xr:uid="{00000000-0002-0000-0000-000034000000}">
      <formula1>60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orientation="portrait" verticalDpi="0" r:id="rId1"/>
  <headerFooter alignWithMargins="0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6"/>
  <sheetViews>
    <sheetView workbookViewId="0"/>
  </sheetViews>
  <sheetFormatPr defaultColWidth="9" defaultRowHeight="13.5" x14ac:dyDescent="0.15"/>
  <cols>
    <col min="1" max="1" width="50.875" style="36" bestFit="1" customWidth="1"/>
    <col min="2" max="2" width="50.875" style="35" bestFit="1" customWidth="1"/>
    <col min="3" max="16384" width="9" style="35"/>
  </cols>
  <sheetData>
    <row r="1" spans="1:2" x14ac:dyDescent="0.15">
      <c r="A1" s="35" t="s">
        <v>272</v>
      </c>
      <c r="B1" s="36" t="s">
        <v>273</v>
      </c>
    </row>
    <row r="2" spans="1:2" x14ac:dyDescent="0.15">
      <c r="A2" s="35" t="s">
        <v>274</v>
      </c>
      <c r="B2" s="36">
        <v>111</v>
      </c>
    </row>
    <row r="3" spans="1:2" x14ac:dyDescent="0.15">
      <c r="A3" s="35" t="s">
        <v>275</v>
      </c>
      <c r="B3" s="36">
        <v>113</v>
      </c>
    </row>
    <row r="4" spans="1:2" x14ac:dyDescent="0.15">
      <c r="A4" s="35" t="s">
        <v>276</v>
      </c>
      <c r="B4" s="36">
        <v>120</v>
      </c>
    </row>
    <row r="5" spans="1:2" x14ac:dyDescent="0.15">
      <c r="A5" s="35" t="s">
        <v>277</v>
      </c>
      <c r="B5" s="36">
        <v>127</v>
      </c>
    </row>
    <row r="6" spans="1:2" x14ac:dyDescent="0.15">
      <c r="A6" s="35" t="s">
        <v>278</v>
      </c>
      <c r="B6" s="36">
        <v>129</v>
      </c>
    </row>
    <row r="7" spans="1:2" x14ac:dyDescent="0.15">
      <c r="A7" s="35" t="s">
        <v>279</v>
      </c>
      <c r="B7" s="36">
        <v>133</v>
      </c>
    </row>
    <row r="8" spans="1:2" x14ac:dyDescent="0.15">
      <c r="A8" s="35" t="s">
        <v>280</v>
      </c>
      <c r="B8" s="36">
        <v>137</v>
      </c>
    </row>
    <row r="9" spans="1:2" x14ac:dyDescent="0.15">
      <c r="A9" s="35" t="s">
        <v>281</v>
      </c>
      <c r="B9" s="36">
        <v>140</v>
      </c>
    </row>
    <row r="10" spans="1:2" x14ac:dyDescent="0.15">
      <c r="A10" s="35" t="s">
        <v>282</v>
      </c>
      <c r="B10" s="36">
        <v>141</v>
      </c>
    </row>
    <row r="11" spans="1:2" x14ac:dyDescent="0.15">
      <c r="A11" s="35" t="s">
        <v>268</v>
      </c>
      <c r="B11" s="36">
        <v>142</v>
      </c>
    </row>
    <row r="12" spans="1:2" x14ac:dyDescent="0.15">
      <c r="A12" s="35" t="s">
        <v>283</v>
      </c>
      <c r="B12" s="36">
        <v>143</v>
      </c>
    </row>
    <row r="13" spans="1:2" x14ac:dyDescent="0.15">
      <c r="A13" s="35" t="s">
        <v>284</v>
      </c>
      <c r="B13" s="36">
        <v>144</v>
      </c>
    </row>
    <row r="14" spans="1:2" x14ac:dyDescent="0.15">
      <c r="A14" s="35" t="s">
        <v>285</v>
      </c>
      <c r="B14" s="36">
        <v>145</v>
      </c>
    </row>
    <row r="15" spans="1:2" x14ac:dyDescent="0.15">
      <c r="A15" s="35" t="s">
        <v>286</v>
      </c>
      <c r="B15" s="36">
        <v>146</v>
      </c>
    </row>
    <row r="16" spans="1:2" x14ac:dyDescent="0.15">
      <c r="A16" s="35" t="s">
        <v>287</v>
      </c>
      <c r="B16" s="36">
        <v>147</v>
      </c>
    </row>
    <row r="17" spans="1:2" x14ac:dyDescent="0.15">
      <c r="A17" s="35" t="s">
        <v>288</v>
      </c>
      <c r="B17" s="36">
        <v>148</v>
      </c>
    </row>
    <row r="18" spans="1:2" x14ac:dyDescent="0.15">
      <c r="A18" s="35" t="s">
        <v>289</v>
      </c>
      <c r="B18" s="36">
        <v>149</v>
      </c>
    </row>
    <row r="19" spans="1:2" x14ac:dyDescent="0.15">
      <c r="A19" s="35" t="s">
        <v>290</v>
      </c>
      <c r="B19" s="36">
        <v>150</v>
      </c>
    </row>
    <row r="20" spans="1:2" x14ac:dyDescent="0.15">
      <c r="A20" s="35" t="s">
        <v>291</v>
      </c>
      <c r="B20" s="36">
        <v>151</v>
      </c>
    </row>
    <row r="21" spans="1:2" x14ac:dyDescent="0.15">
      <c r="A21" s="35" t="s">
        <v>292</v>
      </c>
      <c r="B21" s="36">
        <v>152</v>
      </c>
    </row>
    <row r="22" spans="1:2" x14ac:dyDescent="0.15">
      <c r="A22" s="35" t="s">
        <v>293</v>
      </c>
      <c r="B22" s="36">
        <v>153</v>
      </c>
    </row>
    <row r="23" spans="1:2" x14ac:dyDescent="0.15">
      <c r="A23" s="35" t="s">
        <v>294</v>
      </c>
      <c r="B23" s="36">
        <v>154</v>
      </c>
    </row>
    <row r="24" spans="1:2" x14ac:dyDescent="0.15">
      <c r="A24" s="35" t="s">
        <v>295</v>
      </c>
      <c r="B24" s="36">
        <v>155</v>
      </c>
    </row>
    <row r="25" spans="1:2" x14ac:dyDescent="0.15">
      <c r="A25" s="35" t="s">
        <v>296</v>
      </c>
      <c r="B25" s="36">
        <v>158</v>
      </c>
    </row>
    <row r="26" spans="1:2" x14ac:dyDescent="0.15">
      <c r="A26" s="35" t="s">
        <v>297</v>
      </c>
      <c r="B26" s="36">
        <v>159</v>
      </c>
    </row>
    <row r="27" spans="1:2" x14ac:dyDescent="0.15">
      <c r="A27" s="35" t="s">
        <v>298</v>
      </c>
      <c r="B27" s="36">
        <v>166</v>
      </c>
    </row>
    <row r="28" spans="1:2" x14ac:dyDescent="0.15">
      <c r="A28" s="35" t="s">
        <v>299</v>
      </c>
      <c r="B28" s="36">
        <v>167</v>
      </c>
    </row>
    <row r="29" spans="1:2" x14ac:dyDescent="0.15">
      <c r="A29" s="35" t="s">
        <v>300</v>
      </c>
      <c r="B29" s="36">
        <v>168</v>
      </c>
    </row>
    <row r="30" spans="1:2" x14ac:dyDescent="0.15">
      <c r="A30" s="35" t="s">
        <v>301</v>
      </c>
      <c r="B30" s="36">
        <v>169</v>
      </c>
    </row>
    <row r="31" spans="1:2" x14ac:dyDescent="0.15">
      <c r="A31" s="35" t="s">
        <v>302</v>
      </c>
      <c r="B31" s="36">
        <v>171</v>
      </c>
    </row>
    <row r="32" spans="1:2" x14ac:dyDescent="0.15">
      <c r="A32" s="35" t="s">
        <v>303</v>
      </c>
      <c r="B32" s="36">
        <v>172</v>
      </c>
    </row>
    <row r="33" spans="1:2" x14ac:dyDescent="0.15">
      <c r="A33" s="35" t="s">
        <v>271</v>
      </c>
      <c r="B33" s="36">
        <v>173</v>
      </c>
    </row>
    <row r="34" spans="1:2" x14ac:dyDescent="0.15">
      <c r="A34" s="35" t="s">
        <v>304</v>
      </c>
      <c r="B34" s="36">
        <v>174</v>
      </c>
    </row>
    <row r="35" spans="1:2" x14ac:dyDescent="0.15">
      <c r="A35" s="35" t="s">
        <v>305</v>
      </c>
      <c r="B35" s="36">
        <v>175</v>
      </c>
    </row>
    <row r="36" spans="1:2" x14ac:dyDescent="0.15">
      <c r="A36" s="35" t="s">
        <v>306</v>
      </c>
      <c r="B36" s="36">
        <v>176</v>
      </c>
    </row>
    <row r="37" spans="1:2" x14ac:dyDescent="0.15">
      <c r="A37" s="35" t="s">
        <v>307</v>
      </c>
      <c r="B37" s="36">
        <v>177</v>
      </c>
    </row>
    <row r="38" spans="1:2" x14ac:dyDescent="0.15">
      <c r="A38" s="35" t="s">
        <v>308</v>
      </c>
      <c r="B38" s="36">
        <v>178</v>
      </c>
    </row>
    <row r="39" spans="1:2" x14ac:dyDescent="0.15">
      <c r="A39" s="35" t="s">
        <v>309</v>
      </c>
      <c r="B39" s="36">
        <v>179</v>
      </c>
    </row>
    <row r="40" spans="1:2" x14ac:dyDescent="0.15">
      <c r="A40" s="35" t="s">
        <v>310</v>
      </c>
      <c r="B40" s="36">
        <v>180</v>
      </c>
    </row>
    <row r="41" spans="1:2" x14ac:dyDescent="0.15">
      <c r="A41" s="35" t="s">
        <v>311</v>
      </c>
      <c r="B41" s="36">
        <v>181</v>
      </c>
    </row>
    <row r="42" spans="1:2" x14ac:dyDescent="0.15">
      <c r="A42" s="35" t="s">
        <v>312</v>
      </c>
      <c r="B42" s="36">
        <v>182</v>
      </c>
    </row>
    <row r="43" spans="1:2" x14ac:dyDescent="0.15">
      <c r="A43" s="35" t="s">
        <v>313</v>
      </c>
      <c r="B43" s="36">
        <v>183</v>
      </c>
    </row>
    <row r="44" spans="1:2" x14ac:dyDescent="0.15">
      <c r="A44" s="35" t="s">
        <v>314</v>
      </c>
      <c r="B44" s="36">
        <v>184</v>
      </c>
    </row>
    <row r="45" spans="1:2" x14ac:dyDescent="0.15">
      <c r="A45" s="35" t="s">
        <v>315</v>
      </c>
      <c r="B45" s="36">
        <v>185</v>
      </c>
    </row>
    <row r="46" spans="1:2" x14ac:dyDescent="0.15">
      <c r="A46" s="35" t="s">
        <v>316</v>
      </c>
      <c r="B46" s="36">
        <v>186</v>
      </c>
    </row>
    <row r="47" spans="1:2" x14ac:dyDescent="0.15">
      <c r="A47" s="35" t="s">
        <v>317</v>
      </c>
      <c r="B47" s="36">
        <v>187</v>
      </c>
    </row>
    <row r="48" spans="1:2" x14ac:dyDescent="0.15">
      <c r="A48" s="35" t="s">
        <v>318</v>
      </c>
      <c r="B48" s="36">
        <v>188</v>
      </c>
    </row>
    <row r="49" spans="1:2" x14ac:dyDescent="0.15">
      <c r="A49" s="35" t="s">
        <v>319</v>
      </c>
      <c r="B49" s="36">
        <v>189</v>
      </c>
    </row>
    <row r="50" spans="1:2" x14ac:dyDescent="0.15">
      <c r="A50" s="35" t="s">
        <v>320</v>
      </c>
      <c r="B50" s="36">
        <v>190</v>
      </c>
    </row>
    <row r="51" spans="1:2" x14ac:dyDescent="0.15">
      <c r="A51" s="35" t="s">
        <v>321</v>
      </c>
      <c r="B51" s="36">
        <v>191</v>
      </c>
    </row>
    <row r="52" spans="1:2" x14ac:dyDescent="0.15">
      <c r="A52" s="35" t="s">
        <v>322</v>
      </c>
      <c r="B52" s="36">
        <v>192</v>
      </c>
    </row>
    <row r="53" spans="1:2" x14ac:dyDescent="0.15">
      <c r="A53" s="35" t="s">
        <v>323</v>
      </c>
      <c r="B53" s="36">
        <v>193</v>
      </c>
    </row>
    <row r="54" spans="1:2" x14ac:dyDescent="0.15">
      <c r="A54" s="35" t="s">
        <v>324</v>
      </c>
      <c r="B54" s="36">
        <v>194</v>
      </c>
    </row>
    <row r="55" spans="1:2" x14ac:dyDescent="0.15">
      <c r="A55" s="35" t="s">
        <v>325</v>
      </c>
      <c r="B55" s="36">
        <v>195</v>
      </c>
    </row>
    <row r="56" spans="1:2" x14ac:dyDescent="0.15">
      <c r="A56" s="35" t="s">
        <v>326</v>
      </c>
      <c r="B56" s="36">
        <v>196</v>
      </c>
    </row>
    <row r="57" spans="1:2" x14ac:dyDescent="0.15">
      <c r="A57" s="35" t="s">
        <v>327</v>
      </c>
      <c r="B57" s="36">
        <v>197</v>
      </c>
    </row>
    <row r="58" spans="1:2" x14ac:dyDescent="0.15">
      <c r="A58" s="35" t="s">
        <v>328</v>
      </c>
      <c r="B58" s="36">
        <v>198</v>
      </c>
    </row>
    <row r="59" spans="1:2" x14ac:dyDescent="0.15">
      <c r="A59" s="35" t="s">
        <v>329</v>
      </c>
      <c r="B59" s="36">
        <v>212</v>
      </c>
    </row>
    <row r="60" spans="1:2" x14ac:dyDescent="0.15">
      <c r="A60" s="35" t="s">
        <v>269</v>
      </c>
      <c r="B60" s="36">
        <v>214</v>
      </c>
    </row>
    <row r="61" spans="1:2" x14ac:dyDescent="0.15">
      <c r="A61" s="35" t="s">
        <v>270</v>
      </c>
      <c r="B61" s="36">
        <v>215</v>
      </c>
    </row>
    <row r="62" spans="1:2" x14ac:dyDescent="0.15">
      <c r="A62" s="35" t="s">
        <v>330</v>
      </c>
      <c r="B62" s="36">
        <v>216</v>
      </c>
    </row>
    <row r="63" spans="1:2" x14ac:dyDescent="0.15">
      <c r="A63" s="35" t="s">
        <v>331</v>
      </c>
      <c r="B63" s="36">
        <v>221</v>
      </c>
    </row>
    <row r="64" spans="1:2" x14ac:dyDescent="0.15">
      <c r="A64" s="35" t="s">
        <v>332</v>
      </c>
      <c r="B64" s="36">
        <v>222</v>
      </c>
    </row>
    <row r="65" spans="1:2" x14ac:dyDescent="0.15">
      <c r="A65" s="35" t="s">
        <v>333</v>
      </c>
      <c r="B65" s="36">
        <v>223</v>
      </c>
    </row>
    <row r="66" spans="1:2" x14ac:dyDescent="0.15">
      <c r="A66" s="35" t="s">
        <v>334</v>
      </c>
      <c r="B66" s="36">
        <v>228</v>
      </c>
    </row>
    <row r="67" spans="1:2" x14ac:dyDescent="0.15">
      <c r="A67" s="35" t="s">
        <v>335</v>
      </c>
      <c r="B67" s="36">
        <v>230</v>
      </c>
    </row>
    <row r="68" spans="1:2" x14ac:dyDescent="0.15">
      <c r="A68" s="35" t="s">
        <v>336</v>
      </c>
      <c r="B68" s="36">
        <v>234</v>
      </c>
    </row>
    <row r="69" spans="1:2" x14ac:dyDescent="0.15">
      <c r="A69" s="35" t="s">
        <v>337</v>
      </c>
      <c r="B69" s="36">
        <v>238</v>
      </c>
    </row>
    <row r="70" spans="1:2" x14ac:dyDescent="0.15">
      <c r="A70" s="35" t="s">
        <v>338</v>
      </c>
      <c r="B70" s="36">
        <v>239</v>
      </c>
    </row>
    <row r="71" spans="1:2" x14ac:dyDescent="0.15">
      <c r="A71" s="35" t="s">
        <v>339</v>
      </c>
      <c r="B71" s="36">
        <v>256</v>
      </c>
    </row>
    <row r="72" spans="1:2" x14ac:dyDescent="0.15">
      <c r="A72" s="35" t="s">
        <v>340</v>
      </c>
      <c r="B72" s="36">
        <v>258</v>
      </c>
    </row>
    <row r="73" spans="1:2" x14ac:dyDescent="0.15">
      <c r="A73" s="35" t="s">
        <v>341</v>
      </c>
      <c r="B73" s="36">
        <v>266</v>
      </c>
    </row>
    <row r="74" spans="1:2" x14ac:dyDescent="0.15">
      <c r="A74" s="35" t="s">
        <v>342</v>
      </c>
      <c r="B74" s="36">
        <v>271</v>
      </c>
    </row>
    <row r="75" spans="1:2" x14ac:dyDescent="0.15">
      <c r="A75" s="35" t="s">
        <v>343</v>
      </c>
      <c r="B75" s="36">
        <v>272</v>
      </c>
    </row>
    <row r="76" spans="1:2" x14ac:dyDescent="0.15">
      <c r="A76" s="35" t="s">
        <v>344</v>
      </c>
      <c r="B76" s="36">
        <v>273</v>
      </c>
    </row>
    <row r="77" spans="1:2" x14ac:dyDescent="0.15">
      <c r="A77" s="42" t="s">
        <v>489</v>
      </c>
      <c r="B77" s="36">
        <v>274</v>
      </c>
    </row>
    <row r="78" spans="1:2" x14ac:dyDescent="0.15">
      <c r="A78" s="35" t="s">
        <v>345</v>
      </c>
      <c r="B78" s="36">
        <v>275</v>
      </c>
    </row>
    <row r="79" spans="1:2" x14ac:dyDescent="0.15">
      <c r="A79" s="35" t="s">
        <v>346</v>
      </c>
      <c r="B79" s="36">
        <v>276</v>
      </c>
    </row>
    <row r="80" spans="1:2" x14ac:dyDescent="0.15">
      <c r="A80" s="35" t="s">
        <v>347</v>
      </c>
      <c r="B80" s="36">
        <v>277</v>
      </c>
    </row>
    <row r="81" spans="1:2" x14ac:dyDescent="0.15">
      <c r="A81" s="35" t="s">
        <v>348</v>
      </c>
      <c r="B81" s="36">
        <v>278</v>
      </c>
    </row>
    <row r="82" spans="1:2" x14ac:dyDescent="0.15">
      <c r="A82" s="35" t="s">
        <v>349</v>
      </c>
      <c r="B82" s="36">
        <v>279</v>
      </c>
    </row>
    <row r="83" spans="1:2" x14ac:dyDescent="0.15">
      <c r="A83" s="35" t="s">
        <v>350</v>
      </c>
      <c r="B83" s="36">
        <v>280</v>
      </c>
    </row>
    <row r="84" spans="1:2" x14ac:dyDescent="0.15">
      <c r="A84" s="35" t="s">
        <v>351</v>
      </c>
      <c r="B84" s="36">
        <v>281</v>
      </c>
    </row>
    <row r="85" spans="1:2" x14ac:dyDescent="0.15">
      <c r="A85" s="35" t="s">
        <v>352</v>
      </c>
      <c r="B85" s="36">
        <v>282</v>
      </c>
    </row>
    <row r="86" spans="1:2" x14ac:dyDescent="0.15">
      <c r="A86" s="35" t="s">
        <v>353</v>
      </c>
      <c r="B86" s="36">
        <v>283</v>
      </c>
    </row>
    <row r="87" spans="1:2" x14ac:dyDescent="0.15">
      <c r="A87" s="35" t="s">
        <v>354</v>
      </c>
      <c r="B87" s="36">
        <v>284</v>
      </c>
    </row>
    <row r="88" spans="1:2" x14ac:dyDescent="0.15">
      <c r="A88" s="35" t="s">
        <v>355</v>
      </c>
      <c r="B88" s="36">
        <v>285</v>
      </c>
    </row>
    <row r="89" spans="1:2" x14ac:dyDescent="0.15">
      <c r="A89" s="35" t="s">
        <v>356</v>
      </c>
      <c r="B89" s="36">
        <v>286</v>
      </c>
    </row>
    <row r="90" spans="1:2" x14ac:dyDescent="0.15">
      <c r="A90" s="35" t="s">
        <v>357</v>
      </c>
      <c r="B90" s="36">
        <v>287</v>
      </c>
    </row>
    <row r="91" spans="1:2" x14ac:dyDescent="0.15">
      <c r="A91" s="35" t="s">
        <v>358</v>
      </c>
      <c r="B91" s="36">
        <v>288</v>
      </c>
    </row>
    <row r="92" spans="1:2" x14ac:dyDescent="0.15">
      <c r="A92" s="35" t="s">
        <v>359</v>
      </c>
      <c r="B92" s="36">
        <v>289</v>
      </c>
    </row>
    <row r="93" spans="1:2" x14ac:dyDescent="0.15">
      <c r="A93" s="35" t="s">
        <v>360</v>
      </c>
      <c r="B93" s="36">
        <v>290</v>
      </c>
    </row>
    <row r="94" spans="1:2" x14ac:dyDescent="0.15">
      <c r="A94" s="35" t="s">
        <v>361</v>
      </c>
      <c r="B94" s="36">
        <v>291</v>
      </c>
    </row>
    <row r="95" spans="1:2" x14ac:dyDescent="0.15">
      <c r="A95" s="35" t="s">
        <v>362</v>
      </c>
      <c r="B95" s="36">
        <v>292</v>
      </c>
    </row>
    <row r="96" spans="1:2" x14ac:dyDescent="0.15">
      <c r="A96" s="35" t="s">
        <v>363</v>
      </c>
      <c r="B96" s="36">
        <v>293</v>
      </c>
    </row>
    <row r="97" spans="1:2" x14ac:dyDescent="0.15">
      <c r="A97" s="35" t="s">
        <v>364</v>
      </c>
      <c r="B97" s="36">
        <v>294</v>
      </c>
    </row>
    <row r="98" spans="1:2" x14ac:dyDescent="0.15">
      <c r="A98" s="35" t="s">
        <v>365</v>
      </c>
      <c r="B98" s="36">
        <v>295</v>
      </c>
    </row>
    <row r="99" spans="1:2" x14ac:dyDescent="0.15">
      <c r="A99" s="35" t="s">
        <v>366</v>
      </c>
      <c r="B99" s="36">
        <v>296</v>
      </c>
    </row>
    <row r="100" spans="1:2" x14ac:dyDescent="0.15">
      <c r="A100" s="35" t="s">
        <v>367</v>
      </c>
      <c r="B100" s="36">
        <v>297</v>
      </c>
    </row>
    <row r="101" spans="1:2" x14ac:dyDescent="0.15">
      <c r="A101" s="35" t="s">
        <v>368</v>
      </c>
      <c r="B101" s="36">
        <v>298</v>
      </c>
    </row>
    <row r="102" spans="1:2" x14ac:dyDescent="0.15">
      <c r="A102" s="35" t="s">
        <v>369</v>
      </c>
      <c r="B102" s="36">
        <v>301</v>
      </c>
    </row>
    <row r="103" spans="1:2" x14ac:dyDescent="0.15">
      <c r="A103" s="35" t="s">
        <v>370</v>
      </c>
      <c r="B103" s="36">
        <v>302</v>
      </c>
    </row>
    <row r="104" spans="1:2" x14ac:dyDescent="0.15">
      <c r="A104" s="35" t="s">
        <v>371</v>
      </c>
      <c r="B104" s="36">
        <v>303</v>
      </c>
    </row>
    <row r="105" spans="1:2" x14ac:dyDescent="0.15">
      <c r="A105" s="35" t="s">
        <v>372</v>
      </c>
      <c r="B105" s="36">
        <v>304</v>
      </c>
    </row>
    <row r="106" spans="1:2" x14ac:dyDescent="0.15">
      <c r="A106" s="35" t="s">
        <v>373</v>
      </c>
      <c r="B106" s="36">
        <v>400</v>
      </c>
    </row>
    <row r="107" spans="1:2" x14ac:dyDescent="0.15">
      <c r="A107" s="35" t="s">
        <v>374</v>
      </c>
      <c r="B107" s="36">
        <v>500</v>
      </c>
    </row>
    <row r="108" spans="1:2" x14ac:dyDescent="0.15">
      <c r="A108" s="35" t="s">
        <v>375</v>
      </c>
      <c r="B108" s="36">
        <v>61</v>
      </c>
    </row>
    <row r="109" spans="1:2" x14ac:dyDescent="0.15">
      <c r="A109" s="35" t="s">
        <v>376</v>
      </c>
      <c r="B109" s="36">
        <v>62</v>
      </c>
    </row>
    <row r="110" spans="1:2" x14ac:dyDescent="0.15">
      <c r="A110" s="35" t="s">
        <v>377</v>
      </c>
      <c r="B110" s="36">
        <v>63</v>
      </c>
    </row>
    <row r="111" spans="1:2" x14ac:dyDescent="0.15">
      <c r="A111" s="35" t="s">
        <v>378</v>
      </c>
      <c r="B111" s="36">
        <v>65</v>
      </c>
    </row>
    <row r="112" spans="1:2" x14ac:dyDescent="0.15">
      <c r="A112" s="35" t="s">
        <v>379</v>
      </c>
      <c r="B112" s="36">
        <v>701</v>
      </c>
    </row>
    <row r="113" spans="1:2" x14ac:dyDescent="0.15">
      <c r="A113" s="35" t="s">
        <v>380</v>
      </c>
      <c r="B113" s="36">
        <v>702</v>
      </c>
    </row>
    <row r="114" spans="1:2" x14ac:dyDescent="0.15">
      <c r="A114" s="35" t="s">
        <v>381</v>
      </c>
      <c r="B114" s="36">
        <v>703</v>
      </c>
    </row>
    <row r="115" spans="1:2" x14ac:dyDescent="0.15">
      <c r="A115" s="35" t="s">
        <v>382</v>
      </c>
      <c r="B115" s="36">
        <v>704</v>
      </c>
    </row>
    <row r="116" spans="1:2" x14ac:dyDescent="0.15">
      <c r="A116" s="35" t="s">
        <v>383</v>
      </c>
      <c r="B116" s="36">
        <v>705</v>
      </c>
    </row>
    <row r="117" spans="1:2" x14ac:dyDescent="0.15">
      <c r="A117" s="35" t="s">
        <v>384</v>
      </c>
      <c r="B117" s="36">
        <v>706</v>
      </c>
    </row>
    <row r="118" spans="1:2" x14ac:dyDescent="0.15">
      <c r="A118" s="35" t="s">
        <v>385</v>
      </c>
      <c r="B118" s="36">
        <v>707</v>
      </c>
    </row>
    <row r="119" spans="1:2" x14ac:dyDescent="0.15">
      <c r="A119" s="35" t="s">
        <v>386</v>
      </c>
      <c r="B119" s="36">
        <v>708</v>
      </c>
    </row>
    <row r="120" spans="1:2" x14ac:dyDescent="0.15">
      <c r="A120" s="35" t="s">
        <v>387</v>
      </c>
      <c r="B120" s="36">
        <v>709</v>
      </c>
    </row>
    <row r="121" spans="1:2" x14ac:dyDescent="0.15">
      <c r="A121" s="35" t="s">
        <v>388</v>
      </c>
      <c r="B121" s="36">
        <v>710</v>
      </c>
    </row>
    <row r="122" spans="1:2" x14ac:dyDescent="0.15">
      <c r="A122" s="35" t="s">
        <v>389</v>
      </c>
      <c r="B122" s="36">
        <v>711</v>
      </c>
    </row>
    <row r="123" spans="1:2" x14ac:dyDescent="0.15">
      <c r="A123" s="35" t="s">
        <v>390</v>
      </c>
      <c r="B123" s="36">
        <v>712</v>
      </c>
    </row>
    <row r="124" spans="1:2" x14ac:dyDescent="0.15">
      <c r="A124" s="35" t="s">
        <v>391</v>
      </c>
      <c r="B124" s="36">
        <v>713</v>
      </c>
    </row>
    <row r="125" spans="1:2" x14ac:dyDescent="0.15">
      <c r="A125" s="35" t="s">
        <v>392</v>
      </c>
      <c r="B125" s="36">
        <v>714</v>
      </c>
    </row>
    <row r="126" spans="1:2" x14ac:dyDescent="0.15">
      <c r="A126" s="35" t="s">
        <v>393</v>
      </c>
      <c r="B126" s="36">
        <v>715</v>
      </c>
    </row>
    <row r="127" spans="1:2" x14ac:dyDescent="0.15">
      <c r="A127" s="35" t="s">
        <v>394</v>
      </c>
      <c r="B127" s="36">
        <v>716</v>
      </c>
    </row>
    <row r="128" spans="1:2" x14ac:dyDescent="0.15">
      <c r="A128" s="35" t="s">
        <v>395</v>
      </c>
      <c r="B128" s="36">
        <v>717</v>
      </c>
    </row>
    <row r="129" spans="1:2" x14ac:dyDescent="0.15">
      <c r="A129" s="35" t="s">
        <v>396</v>
      </c>
      <c r="B129" s="36">
        <v>718</v>
      </c>
    </row>
    <row r="130" spans="1:2" x14ac:dyDescent="0.15">
      <c r="A130" s="35" t="s">
        <v>397</v>
      </c>
      <c r="B130" s="36">
        <v>719</v>
      </c>
    </row>
    <row r="131" spans="1:2" x14ac:dyDescent="0.15">
      <c r="A131" s="35" t="s">
        <v>398</v>
      </c>
      <c r="B131" s="36">
        <v>720</v>
      </c>
    </row>
    <row r="132" spans="1:2" x14ac:dyDescent="0.15">
      <c r="A132" s="35" t="s">
        <v>399</v>
      </c>
      <c r="B132" s="36">
        <v>871</v>
      </c>
    </row>
    <row r="133" spans="1:2" x14ac:dyDescent="0.15">
      <c r="A133" s="35" t="s">
        <v>400</v>
      </c>
      <c r="B133" s="36">
        <v>872</v>
      </c>
    </row>
    <row r="134" spans="1:2" x14ac:dyDescent="0.15">
      <c r="A134" s="35" t="s">
        <v>401</v>
      </c>
      <c r="B134" s="36">
        <v>873</v>
      </c>
    </row>
    <row r="135" spans="1:2" x14ac:dyDescent="0.15">
      <c r="A135" s="35" t="s">
        <v>402</v>
      </c>
      <c r="B135" s="36">
        <v>874</v>
      </c>
    </row>
    <row r="136" spans="1:2" x14ac:dyDescent="0.15">
      <c r="A136" s="35" t="s">
        <v>403</v>
      </c>
      <c r="B136" s="36">
        <v>875</v>
      </c>
    </row>
    <row r="137" spans="1:2" x14ac:dyDescent="0.15">
      <c r="A137" s="35" t="s">
        <v>404</v>
      </c>
      <c r="B137" s="36">
        <v>876</v>
      </c>
    </row>
    <row r="138" spans="1:2" x14ac:dyDescent="0.15">
      <c r="A138" s="35" t="s">
        <v>405</v>
      </c>
      <c r="B138" s="36">
        <v>877</v>
      </c>
    </row>
    <row r="139" spans="1:2" x14ac:dyDescent="0.15">
      <c r="A139" s="35" t="s">
        <v>406</v>
      </c>
      <c r="B139" s="36">
        <v>878</v>
      </c>
    </row>
    <row r="140" spans="1:2" x14ac:dyDescent="0.15">
      <c r="A140" s="35" t="s">
        <v>407</v>
      </c>
      <c r="B140" s="36">
        <v>879</v>
      </c>
    </row>
    <row r="141" spans="1:2" x14ac:dyDescent="0.15">
      <c r="A141" s="35" t="s">
        <v>408</v>
      </c>
      <c r="B141" s="36">
        <v>880</v>
      </c>
    </row>
    <row r="142" spans="1:2" x14ac:dyDescent="0.15">
      <c r="A142" s="35" t="s">
        <v>409</v>
      </c>
      <c r="B142" s="36">
        <v>881</v>
      </c>
    </row>
    <row r="143" spans="1:2" x14ac:dyDescent="0.15">
      <c r="A143" s="35" t="s">
        <v>376</v>
      </c>
      <c r="B143" s="36">
        <v>882</v>
      </c>
    </row>
    <row r="144" spans="1:2" x14ac:dyDescent="0.15">
      <c r="A144" s="35" t="s">
        <v>410</v>
      </c>
      <c r="B144" s="36">
        <v>883</v>
      </c>
    </row>
    <row r="145" spans="1:2" x14ac:dyDescent="0.15">
      <c r="A145" s="35" t="s">
        <v>411</v>
      </c>
      <c r="B145" s="36">
        <v>884</v>
      </c>
    </row>
    <row r="146" spans="1:2" x14ac:dyDescent="0.15">
      <c r="A146" s="35" t="s">
        <v>412</v>
      </c>
      <c r="B146" s="36">
        <v>885</v>
      </c>
    </row>
    <row r="147" spans="1:2" x14ac:dyDescent="0.15">
      <c r="A147" s="35" t="s">
        <v>413</v>
      </c>
      <c r="B147" s="36">
        <v>886</v>
      </c>
    </row>
    <row r="148" spans="1:2" x14ac:dyDescent="0.15">
      <c r="A148" s="35" t="s">
        <v>414</v>
      </c>
      <c r="B148" s="36">
        <v>887</v>
      </c>
    </row>
    <row r="149" spans="1:2" x14ac:dyDescent="0.15">
      <c r="A149" s="35" t="s">
        <v>415</v>
      </c>
      <c r="B149" s="36">
        <v>888</v>
      </c>
    </row>
    <row r="150" spans="1:2" x14ac:dyDescent="0.15">
      <c r="A150" s="35" t="s">
        <v>416</v>
      </c>
      <c r="B150" s="36">
        <v>899</v>
      </c>
    </row>
    <row r="151" spans="1:2" x14ac:dyDescent="0.15">
      <c r="A151" s="35" t="s">
        <v>417</v>
      </c>
      <c r="B151" s="36">
        <v>901</v>
      </c>
    </row>
    <row r="152" spans="1:2" x14ac:dyDescent="0.15">
      <c r="A152" s="35" t="s">
        <v>418</v>
      </c>
      <c r="B152" s="36">
        <v>902</v>
      </c>
    </row>
    <row r="153" spans="1:2" x14ac:dyDescent="0.15">
      <c r="A153" s="35" t="s">
        <v>419</v>
      </c>
      <c r="B153" s="36">
        <v>908</v>
      </c>
    </row>
    <row r="154" spans="1:2" x14ac:dyDescent="0.15">
      <c r="A154" s="35" t="s">
        <v>420</v>
      </c>
      <c r="B154" s="36">
        <v>909</v>
      </c>
    </row>
    <row r="155" spans="1:2" x14ac:dyDescent="0.15">
      <c r="A155" s="35" t="s">
        <v>421</v>
      </c>
      <c r="B155" s="36">
        <v>911</v>
      </c>
    </row>
    <row r="156" spans="1:2" x14ac:dyDescent="0.15">
      <c r="A156" s="35" t="s">
        <v>422</v>
      </c>
      <c r="B156" s="36">
        <v>913</v>
      </c>
    </row>
    <row r="157" spans="1:2" x14ac:dyDescent="0.15">
      <c r="A157" s="35" t="s">
        <v>423</v>
      </c>
      <c r="B157" s="36">
        <v>923</v>
      </c>
    </row>
    <row r="158" spans="1:2" x14ac:dyDescent="0.15">
      <c r="A158" s="35" t="s">
        <v>424</v>
      </c>
      <c r="B158" s="36">
        <v>999</v>
      </c>
    </row>
    <row r="163" spans="1:2" x14ac:dyDescent="0.15">
      <c r="A163" s="37" t="s">
        <v>425</v>
      </c>
      <c r="B163" s="40">
        <v>1</v>
      </c>
    </row>
    <row r="164" spans="1:2" x14ac:dyDescent="0.15">
      <c r="A164" s="38" t="s">
        <v>426</v>
      </c>
      <c r="B164" s="40">
        <v>2</v>
      </c>
    </row>
    <row r="165" spans="1:2" x14ac:dyDescent="0.15">
      <c r="A165" s="38" t="s">
        <v>427</v>
      </c>
      <c r="B165" s="40">
        <v>3</v>
      </c>
    </row>
    <row r="166" spans="1:2" x14ac:dyDescent="0.15">
      <c r="A166" s="39" t="s">
        <v>428</v>
      </c>
      <c r="B166" s="40">
        <v>4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7"/>
  <sheetViews>
    <sheetView topLeftCell="A112" workbookViewId="0">
      <selection activeCell="E143" sqref="E143"/>
    </sheetView>
  </sheetViews>
  <sheetFormatPr defaultColWidth="9" defaultRowHeight="13.5" x14ac:dyDescent="0.15"/>
  <cols>
    <col min="1" max="1" width="4.625" style="29" customWidth="1"/>
    <col min="2" max="2" width="12.625" style="29" customWidth="1"/>
    <col min="3" max="3" width="15.625" style="29" customWidth="1"/>
    <col min="4" max="4" width="12.625" style="29" customWidth="1"/>
    <col min="5" max="5" width="5.625" style="29" customWidth="1"/>
    <col min="6" max="6" width="21.625" style="29" customWidth="1"/>
    <col min="7" max="7" width="8.625" style="29" customWidth="1"/>
    <col min="8" max="8" width="10.625" style="29" customWidth="1"/>
    <col min="9" max="10" width="11.625" style="29" customWidth="1"/>
    <col min="11" max="12" width="8.625" style="29" customWidth="1"/>
    <col min="13" max="16384" width="9" style="29"/>
  </cols>
  <sheetData>
    <row r="1" spans="1:12" ht="20.100000000000001" customHeight="1" x14ac:dyDescent="0.15"/>
    <row r="2" spans="1:12" ht="20.100000000000001" customHeight="1" x14ac:dyDescent="0.15">
      <c r="J2" s="30" t="s">
        <v>255</v>
      </c>
      <c r="K2" s="31"/>
      <c r="L2" s="31"/>
    </row>
    <row r="3" spans="1:12" ht="27.95" customHeight="1" x14ac:dyDescent="0.15">
      <c r="A3" s="32" t="s">
        <v>256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0.100000000000001" customHeight="1" x14ac:dyDescent="0.15">
      <c r="G4" s="62" t="s">
        <v>0</v>
      </c>
      <c r="H4" s="63"/>
      <c r="I4" s="520" t="str">
        <f>Inputval!F16</f>
        <v/>
      </c>
      <c r="J4" s="520"/>
      <c r="K4" s="520"/>
      <c r="L4" s="521"/>
    </row>
    <row r="5" spans="1:12" ht="5.0999999999999996" customHeight="1" x14ac:dyDescent="0.15"/>
    <row r="6" spans="1:12" s="34" customFormat="1" ht="20.100000000000001" customHeight="1" x14ac:dyDescent="0.15">
      <c r="A6" s="499" t="s">
        <v>257</v>
      </c>
      <c r="B6" s="499" t="s">
        <v>7</v>
      </c>
      <c r="C6" s="499" t="s">
        <v>258</v>
      </c>
      <c r="D6" s="500" t="s">
        <v>259</v>
      </c>
      <c r="E6" s="500" t="s">
        <v>260</v>
      </c>
      <c r="F6" s="501"/>
      <c r="G6" s="502"/>
      <c r="H6" s="500" t="s">
        <v>261</v>
      </c>
      <c r="I6" s="503"/>
      <c r="J6" s="504"/>
      <c r="K6" s="495" t="s">
        <v>486</v>
      </c>
      <c r="L6" s="497" t="s">
        <v>490</v>
      </c>
    </row>
    <row r="7" spans="1:12" s="34" customFormat="1" ht="19.5" customHeight="1" x14ac:dyDescent="0.15">
      <c r="A7" s="499"/>
      <c r="B7" s="499"/>
      <c r="C7" s="499"/>
      <c r="D7" s="499"/>
      <c r="E7" s="58" t="s">
        <v>262</v>
      </c>
      <c r="F7" s="58" t="s">
        <v>263</v>
      </c>
      <c r="G7" s="58" t="s">
        <v>264</v>
      </c>
      <c r="H7" s="59" t="s">
        <v>265</v>
      </c>
      <c r="I7" s="60" t="s">
        <v>266</v>
      </c>
      <c r="J7" s="60" t="s">
        <v>267</v>
      </c>
      <c r="K7" s="496"/>
      <c r="L7" s="498"/>
    </row>
    <row r="8" spans="1:12" s="34" customFormat="1" ht="21.75" customHeight="1" x14ac:dyDescent="0.15">
      <c r="A8" s="511">
        <v>1</v>
      </c>
      <c r="B8" s="514"/>
      <c r="C8" s="514"/>
      <c r="D8" s="505"/>
      <c r="E8" s="61" t="str">
        <f>IF(F8="","",VLOOKUP(F8,資格一覧!A1:B158,2,FALSE))</f>
        <v/>
      </c>
      <c r="F8" s="57"/>
      <c r="G8" s="56"/>
      <c r="H8" s="517"/>
      <c r="I8" s="505"/>
      <c r="J8" s="505"/>
      <c r="K8" s="508"/>
      <c r="L8" s="508"/>
    </row>
    <row r="9" spans="1:12" s="34" customFormat="1" ht="21.75" customHeight="1" x14ac:dyDescent="0.15">
      <c r="A9" s="512"/>
      <c r="B9" s="515"/>
      <c r="C9" s="515"/>
      <c r="D9" s="506"/>
      <c r="E9" s="61" t="str">
        <f>IF(F9="","",VLOOKUP(F9,資格一覧!A2:B159,2,FALSE))</f>
        <v/>
      </c>
      <c r="F9" s="57"/>
      <c r="G9" s="56"/>
      <c r="H9" s="518"/>
      <c r="I9" s="506"/>
      <c r="J9" s="506"/>
      <c r="K9" s="509"/>
      <c r="L9" s="509"/>
    </row>
    <row r="10" spans="1:12" s="34" customFormat="1" ht="21.75" customHeight="1" x14ac:dyDescent="0.15">
      <c r="A10" s="512"/>
      <c r="B10" s="515"/>
      <c r="C10" s="515"/>
      <c r="D10" s="506"/>
      <c r="E10" s="61" t="str">
        <f>IF(F10="","",VLOOKUP(F10,資格一覧!A3:B160,2,FALSE))</f>
        <v/>
      </c>
      <c r="F10" s="57"/>
      <c r="G10" s="56"/>
      <c r="H10" s="518"/>
      <c r="I10" s="506"/>
      <c r="J10" s="506"/>
      <c r="K10" s="509"/>
      <c r="L10" s="509"/>
    </row>
    <row r="11" spans="1:12" s="34" customFormat="1" ht="21.75" customHeight="1" x14ac:dyDescent="0.15">
      <c r="A11" s="513"/>
      <c r="B11" s="516"/>
      <c r="C11" s="516"/>
      <c r="D11" s="507"/>
      <c r="E11" s="61" t="str">
        <f>IF(F11="","",VLOOKUP(F11,資格一覧!A4:B161,2,FALSE))</f>
        <v/>
      </c>
      <c r="F11" s="57"/>
      <c r="G11" s="56"/>
      <c r="H11" s="519"/>
      <c r="I11" s="507"/>
      <c r="J11" s="507"/>
      <c r="K11" s="510"/>
      <c r="L11" s="510"/>
    </row>
    <row r="12" spans="1:12" s="34" customFormat="1" ht="21.75" customHeight="1" x14ac:dyDescent="0.15">
      <c r="A12" s="511">
        <v>2</v>
      </c>
      <c r="B12" s="514"/>
      <c r="C12" s="514"/>
      <c r="D12" s="505"/>
      <c r="E12" s="61" t="str">
        <f>IF(F12="","",VLOOKUP(F12,資格一覧!A5:B162,2,FALSE))</f>
        <v/>
      </c>
      <c r="F12" s="57"/>
      <c r="G12" s="56"/>
      <c r="H12" s="517"/>
      <c r="I12" s="505"/>
      <c r="J12" s="505"/>
      <c r="K12" s="508"/>
      <c r="L12" s="508"/>
    </row>
    <row r="13" spans="1:12" s="34" customFormat="1" ht="21.75" customHeight="1" x14ac:dyDescent="0.15">
      <c r="A13" s="512"/>
      <c r="B13" s="515"/>
      <c r="C13" s="515"/>
      <c r="D13" s="506"/>
      <c r="E13" s="61" t="str">
        <f>IF(F13="","",VLOOKUP(F13,資格一覧!A6:B163,2,FALSE))</f>
        <v/>
      </c>
      <c r="F13" s="57"/>
      <c r="G13" s="56"/>
      <c r="H13" s="518"/>
      <c r="I13" s="506"/>
      <c r="J13" s="506"/>
      <c r="K13" s="509"/>
      <c r="L13" s="509"/>
    </row>
    <row r="14" spans="1:12" s="34" customFormat="1" ht="21.75" customHeight="1" x14ac:dyDescent="0.15">
      <c r="A14" s="512"/>
      <c r="B14" s="515"/>
      <c r="C14" s="515"/>
      <c r="D14" s="506"/>
      <c r="E14" s="61" t="str">
        <f>IF(F14="","",VLOOKUP(F14,資格一覧!A7:B164,2,FALSE))</f>
        <v/>
      </c>
      <c r="F14" s="57"/>
      <c r="G14" s="56"/>
      <c r="H14" s="518"/>
      <c r="I14" s="506"/>
      <c r="J14" s="506"/>
      <c r="K14" s="509"/>
      <c r="L14" s="509"/>
    </row>
    <row r="15" spans="1:12" s="34" customFormat="1" ht="21.75" customHeight="1" x14ac:dyDescent="0.15">
      <c r="A15" s="513"/>
      <c r="B15" s="516"/>
      <c r="C15" s="516"/>
      <c r="D15" s="507"/>
      <c r="E15" s="61" t="str">
        <f>IF(F15="","",VLOOKUP(F15,資格一覧!A8:B165,2,FALSE))</f>
        <v/>
      </c>
      <c r="F15" s="57"/>
      <c r="G15" s="56"/>
      <c r="H15" s="519"/>
      <c r="I15" s="507"/>
      <c r="J15" s="507"/>
      <c r="K15" s="510"/>
      <c r="L15" s="510"/>
    </row>
    <row r="16" spans="1:12" s="34" customFormat="1" ht="21.75" customHeight="1" x14ac:dyDescent="0.15">
      <c r="A16" s="511">
        <v>3</v>
      </c>
      <c r="B16" s="514"/>
      <c r="C16" s="514"/>
      <c r="D16" s="505"/>
      <c r="E16" s="61" t="str">
        <f>IF(F16="","",VLOOKUP(F16,資格一覧!A9:B166,2,FALSE))</f>
        <v/>
      </c>
      <c r="F16" s="57"/>
      <c r="G16" s="56"/>
      <c r="H16" s="517"/>
      <c r="I16" s="505"/>
      <c r="J16" s="505"/>
      <c r="K16" s="508"/>
      <c r="L16" s="508"/>
    </row>
    <row r="17" spans="1:12" s="34" customFormat="1" ht="21.75" customHeight="1" x14ac:dyDescent="0.15">
      <c r="A17" s="512"/>
      <c r="B17" s="515"/>
      <c r="C17" s="515"/>
      <c r="D17" s="506"/>
      <c r="E17" s="61" t="str">
        <f>IF(F17="","",VLOOKUP(F17,資格一覧!A10:B167,2,FALSE))</f>
        <v/>
      </c>
      <c r="F17" s="57"/>
      <c r="G17" s="56"/>
      <c r="H17" s="518"/>
      <c r="I17" s="506"/>
      <c r="J17" s="506"/>
      <c r="K17" s="509"/>
      <c r="L17" s="509"/>
    </row>
    <row r="18" spans="1:12" s="34" customFormat="1" ht="21.75" customHeight="1" x14ac:dyDescent="0.15">
      <c r="A18" s="512"/>
      <c r="B18" s="515"/>
      <c r="C18" s="515"/>
      <c r="D18" s="506"/>
      <c r="E18" s="61" t="str">
        <f>IF(F18="","",VLOOKUP(F18,資格一覧!A11:B168,2,FALSE))</f>
        <v/>
      </c>
      <c r="F18" s="57"/>
      <c r="G18" s="56"/>
      <c r="H18" s="518"/>
      <c r="I18" s="506"/>
      <c r="J18" s="506"/>
      <c r="K18" s="509"/>
      <c r="L18" s="509"/>
    </row>
    <row r="19" spans="1:12" s="34" customFormat="1" ht="21.75" customHeight="1" x14ac:dyDescent="0.15">
      <c r="A19" s="513"/>
      <c r="B19" s="516"/>
      <c r="C19" s="516"/>
      <c r="D19" s="507"/>
      <c r="E19" s="61" t="str">
        <f>IF(F19="","",VLOOKUP(F19,資格一覧!A12:B169,2,FALSE))</f>
        <v/>
      </c>
      <c r="F19" s="57"/>
      <c r="G19" s="56"/>
      <c r="H19" s="519"/>
      <c r="I19" s="507"/>
      <c r="J19" s="507"/>
      <c r="K19" s="510"/>
      <c r="L19" s="510"/>
    </row>
    <row r="20" spans="1:12" s="34" customFormat="1" ht="21.75" customHeight="1" x14ac:dyDescent="0.15">
      <c r="A20" s="511">
        <v>4</v>
      </c>
      <c r="B20" s="514"/>
      <c r="C20" s="514"/>
      <c r="D20" s="505"/>
      <c r="E20" s="61" t="str">
        <f>IF(F20="","",VLOOKUP(F20,資格一覧!A13:B170,2,FALSE))</f>
        <v/>
      </c>
      <c r="F20" s="57"/>
      <c r="G20" s="56"/>
      <c r="H20" s="517"/>
      <c r="I20" s="505"/>
      <c r="J20" s="505"/>
      <c r="K20" s="508"/>
      <c r="L20" s="508"/>
    </row>
    <row r="21" spans="1:12" s="34" customFormat="1" ht="21.75" customHeight="1" x14ac:dyDescent="0.15">
      <c r="A21" s="512"/>
      <c r="B21" s="515"/>
      <c r="C21" s="515"/>
      <c r="D21" s="506"/>
      <c r="E21" s="61" t="str">
        <f>IF(F21="","",VLOOKUP(F21,資格一覧!A14:B171,2,FALSE))</f>
        <v/>
      </c>
      <c r="F21" s="57"/>
      <c r="G21" s="56"/>
      <c r="H21" s="518"/>
      <c r="I21" s="506"/>
      <c r="J21" s="506"/>
      <c r="K21" s="509"/>
      <c r="L21" s="509"/>
    </row>
    <row r="22" spans="1:12" s="34" customFormat="1" ht="21.75" customHeight="1" x14ac:dyDescent="0.15">
      <c r="A22" s="512"/>
      <c r="B22" s="515"/>
      <c r="C22" s="515"/>
      <c r="D22" s="506"/>
      <c r="E22" s="61" t="str">
        <f>IF(F22="","",VLOOKUP(F22,資格一覧!A15:B172,2,FALSE))</f>
        <v/>
      </c>
      <c r="F22" s="57"/>
      <c r="G22" s="56"/>
      <c r="H22" s="518"/>
      <c r="I22" s="506"/>
      <c r="J22" s="506"/>
      <c r="K22" s="509"/>
      <c r="L22" s="509"/>
    </row>
    <row r="23" spans="1:12" s="34" customFormat="1" ht="21.75" customHeight="1" x14ac:dyDescent="0.15">
      <c r="A23" s="513"/>
      <c r="B23" s="516"/>
      <c r="C23" s="516"/>
      <c r="D23" s="507"/>
      <c r="E23" s="61" t="str">
        <f>IF(F23="","",VLOOKUP(F23,資格一覧!A16:B173,2,FALSE))</f>
        <v/>
      </c>
      <c r="F23" s="57"/>
      <c r="G23" s="56"/>
      <c r="H23" s="519"/>
      <c r="I23" s="507"/>
      <c r="J23" s="507"/>
      <c r="K23" s="510"/>
      <c r="L23" s="510"/>
    </row>
    <row r="24" spans="1:12" s="34" customFormat="1" ht="21.75" customHeight="1" x14ac:dyDescent="0.15">
      <c r="A24" s="511">
        <v>5</v>
      </c>
      <c r="B24" s="514"/>
      <c r="C24" s="514"/>
      <c r="D24" s="505"/>
      <c r="E24" s="61" t="str">
        <f>IF(F24="","",VLOOKUP(F24,資格一覧!A17:B174,2,FALSE))</f>
        <v/>
      </c>
      <c r="F24" s="57"/>
      <c r="G24" s="56"/>
      <c r="H24" s="517"/>
      <c r="I24" s="505"/>
      <c r="J24" s="505"/>
      <c r="K24" s="508"/>
      <c r="L24" s="508"/>
    </row>
    <row r="25" spans="1:12" s="34" customFormat="1" ht="21.75" customHeight="1" x14ac:dyDescent="0.15">
      <c r="A25" s="512"/>
      <c r="B25" s="515"/>
      <c r="C25" s="515"/>
      <c r="D25" s="506"/>
      <c r="E25" s="61" t="str">
        <f>IF(F25="","",VLOOKUP(F25,資格一覧!A18:B175,2,FALSE))</f>
        <v/>
      </c>
      <c r="F25" s="57"/>
      <c r="G25" s="56"/>
      <c r="H25" s="518"/>
      <c r="I25" s="506"/>
      <c r="J25" s="506"/>
      <c r="K25" s="509"/>
      <c r="L25" s="509"/>
    </row>
    <row r="26" spans="1:12" s="34" customFormat="1" ht="21.75" customHeight="1" x14ac:dyDescent="0.15">
      <c r="A26" s="512"/>
      <c r="B26" s="515"/>
      <c r="C26" s="515"/>
      <c r="D26" s="506"/>
      <c r="E26" s="61" t="str">
        <f>IF(F26="","",VLOOKUP(F26,資格一覧!A19:B176,2,FALSE))</f>
        <v/>
      </c>
      <c r="F26" s="57"/>
      <c r="G26" s="56"/>
      <c r="H26" s="518"/>
      <c r="I26" s="506"/>
      <c r="J26" s="506"/>
      <c r="K26" s="509"/>
      <c r="L26" s="509"/>
    </row>
    <row r="27" spans="1:12" s="34" customFormat="1" ht="21.75" customHeight="1" x14ac:dyDescent="0.15">
      <c r="A27" s="513"/>
      <c r="B27" s="516"/>
      <c r="C27" s="516"/>
      <c r="D27" s="507"/>
      <c r="E27" s="61" t="str">
        <f>IF(F27="","",VLOOKUP(F27,資格一覧!A20:B177,2,FALSE))</f>
        <v/>
      </c>
      <c r="F27" s="57"/>
      <c r="G27" s="56"/>
      <c r="H27" s="519"/>
      <c r="I27" s="507"/>
      <c r="J27" s="507"/>
      <c r="K27" s="510"/>
      <c r="L27" s="510"/>
    </row>
    <row r="28" spans="1:12" s="34" customFormat="1" ht="21.75" customHeight="1" x14ac:dyDescent="0.15">
      <c r="A28" s="511">
        <v>6</v>
      </c>
      <c r="B28" s="514"/>
      <c r="C28" s="514"/>
      <c r="D28" s="505"/>
      <c r="E28" s="61" t="str">
        <f>IF(F28="","",VLOOKUP(F28,資格一覧!A21:B178,2,FALSE))</f>
        <v/>
      </c>
      <c r="F28" s="57"/>
      <c r="G28" s="56"/>
      <c r="H28" s="517"/>
      <c r="I28" s="505"/>
      <c r="J28" s="505"/>
      <c r="K28" s="508"/>
      <c r="L28" s="508"/>
    </row>
    <row r="29" spans="1:12" s="34" customFormat="1" ht="21.75" customHeight="1" x14ac:dyDescent="0.15">
      <c r="A29" s="512"/>
      <c r="B29" s="515"/>
      <c r="C29" s="515"/>
      <c r="D29" s="506"/>
      <c r="E29" s="61" t="str">
        <f>IF(F29="","",VLOOKUP(F29,資格一覧!A22:B179,2,FALSE))</f>
        <v/>
      </c>
      <c r="F29" s="57"/>
      <c r="G29" s="56"/>
      <c r="H29" s="518"/>
      <c r="I29" s="506"/>
      <c r="J29" s="506"/>
      <c r="K29" s="509"/>
      <c r="L29" s="509"/>
    </row>
    <row r="30" spans="1:12" s="34" customFormat="1" ht="21.75" customHeight="1" x14ac:dyDescent="0.15">
      <c r="A30" s="512"/>
      <c r="B30" s="515"/>
      <c r="C30" s="515"/>
      <c r="D30" s="506"/>
      <c r="E30" s="61" t="str">
        <f>IF(F30="","",VLOOKUP(F30,資格一覧!A23:B180,2,FALSE))</f>
        <v/>
      </c>
      <c r="F30" s="57"/>
      <c r="G30" s="56"/>
      <c r="H30" s="518"/>
      <c r="I30" s="506"/>
      <c r="J30" s="506"/>
      <c r="K30" s="509"/>
      <c r="L30" s="509"/>
    </row>
    <row r="31" spans="1:12" s="34" customFormat="1" ht="21.75" customHeight="1" x14ac:dyDescent="0.15">
      <c r="A31" s="513"/>
      <c r="B31" s="516"/>
      <c r="C31" s="516"/>
      <c r="D31" s="507"/>
      <c r="E31" s="61" t="str">
        <f>IF(F31="","",VLOOKUP(F31,資格一覧!A24:B181,2,FALSE))</f>
        <v/>
      </c>
      <c r="F31" s="57"/>
      <c r="G31" s="56"/>
      <c r="H31" s="519"/>
      <c r="I31" s="507"/>
      <c r="J31" s="507"/>
      <c r="K31" s="510"/>
      <c r="L31" s="510"/>
    </row>
    <row r="32" spans="1:12" s="34" customFormat="1" ht="21.75" customHeight="1" x14ac:dyDescent="0.15">
      <c r="A32" s="511">
        <v>7</v>
      </c>
      <c r="B32" s="514"/>
      <c r="C32" s="514"/>
      <c r="D32" s="505"/>
      <c r="E32" s="61" t="str">
        <f>IF(F32="","",VLOOKUP(F32,資格一覧!A25:B182,2,FALSE))</f>
        <v/>
      </c>
      <c r="F32" s="57"/>
      <c r="G32" s="56"/>
      <c r="H32" s="517"/>
      <c r="I32" s="505"/>
      <c r="J32" s="505"/>
      <c r="K32" s="508"/>
      <c r="L32" s="508"/>
    </row>
    <row r="33" spans="1:12" s="34" customFormat="1" ht="21.75" customHeight="1" x14ac:dyDescent="0.15">
      <c r="A33" s="512"/>
      <c r="B33" s="515"/>
      <c r="C33" s="515"/>
      <c r="D33" s="506"/>
      <c r="E33" s="61" t="str">
        <f>IF(F33="","",VLOOKUP(F33,資格一覧!A26:B183,2,FALSE))</f>
        <v/>
      </c>
      <c r="F33" s="57"/>
      <c r="G33" s="56"/>
      <c r="H33" s="518"/>
      <c r="I33" s="506"/>
      <c r="J33" s="506"/>
      <c r="K33" s="509"/>
      <c r="L33" s="509"/>
    </row>
    <row r="34" spans="1:12" s="34" customFormat="1" ht="21.75" customHeight="1" x14ac:dyDescent="0.15">
      <c r="A34" s="512"/>
      <c r="B34" s="515"/>
      <c r="C34" s="515"/>
      <c r="D34" s="506"/>
      <c r="E34" s="61" t="str">
        <f>IF(F34="","",VLOOKUP(F34,資格一覧!A27:B184,2,FALSE))</f>
        <v/>
      </c>
      <c r="F34" s="57"/>
      <c r="G34" s="56"/>
      <c r="H34" s="518"/>
      <c r="I34" s="506"/>
      <c r="J34" s="506"/>
      <c r="K34" s="509"/>
      <c r="L34" s="509"/>
    </row>
    <row r="35" spans="1:12" s="34" customFormat="1" ht="21.75" customHeight="1" x14ac:dyDescent="0.15">
      <c r="A35" s="513"/>
      <c r="B35" s="516"/>
      <c r="C35" s="516"/>
      <c r="D35" s="507"/>
      <c r="E35" s="61" t="str">
        <f>IF(F35="","",VLOOKUP(F35,資格一覧!A28:B185,2,FALSE))</f>
        <v/>
      </c>
      <c r="F35" s="57"/>
      <c r="G35" s="56"/>
      <c r="H35" s="519"/>
      <c r="I35" s="507"/>
      <c r="J35" s="507"/>
      <c r="K35" s="510"/>
      <c r="L35" s="510"/>
    </row>
    <row r="36" spans="1:12" s="34" customFormat="1" ht="21.75" customHeight="1" x14ac:dyDescent="0.15">
      <c r="A36" s="511">
        <v>8</v>
      </c>
      <c r="B36" s="514"/>
      <c r="C36" s="514"/>
      <c r="D36" s="505"/>
      <c r="E36" s="61" t="str">
        <f>IF(F36="","",VLOOKUP(F36,資格一覧!A29:B186,2,FALSE))</f>
        <v/>
      </c>
      <c r="F36" s="57"/>
      <c r="G36" s="56"/>
      <c r="H36" s="517"/>
      <c r="I36" s="505"/>
      <c r="J36" s="505"/>
      <c r="K36" s="508"/>
      <c r="L36" s="508"/>
    </row>
    <row r="37" spans="1:12" s="34" customFormat="1" ht="21.75" customHeight="1" x14ac:dyDescent="0.15">
      <c r="A37" s="512"/>
      <c r="B37" s="515"/>
      <c r="C37" s="515"/>
      <c r="D37" s="506"/>
      <c r="E37" s="61" t="str">
        <f>IF(F37="","",VLOOKUP(F37,資格一覧!A30:B187,2,FALSE))</f>
        <v/>
      </c>
      <c r="F37" s="57"/>
      <c r="G37" s="56"/>
      <c r="H37" s="518"/>
      <c r="I37" s="506"/>
      <c r="J37" s="506"/>
      <c r="K37" s="509"/>
      <c r="L37" s="509"/>
    </row>
    <row r="38" spans="1:12" s="34" customFormat="1" ht="21.75" customHeight="1" x14ac:dyDescent="0.15">
      <c r="A38" s="512"/>
      <c r="B38" s="515"/>
      <c r="C38" s="515"/>
      <c r="D38" s="506"/>
      <c r="E38" s="61" t="str">
        <f>IF(F38="","",VLOOKUP(F38,資格一覧!A31:B188,2,FALSE))</f>
        <v/>
      </c>
      <c r="F38" s="57"/>
      <c r="G38" s="56"/>
      <c r="H38" s="518"/>
      <c r="I38" s="506"/>
      <c r="J38" s="506"/>
      <c r="K38" s="509"/>
      <c r="L38" s="509"/>
    </row>
    <row r="39" spans="1:12" s="34" customFormat="1" ht="21.75" customHeight="1" x14ac:dyDescent="0.15">
      <c r="A39" s="513"/>
      <c r="B39" s="516"/>
      <c r="C39" s="516"/>
      <c r="D39" s="507"/>
      <c r="E39" s="61" t="str">
        <f>IF(F39="","",VLOOKUP(F39,資格一覧!A32:B189,2,FALSE))</f>
        <v/>
      </c>
      <c r="F39" s="57"/>
      <c r="G39" s="56"/>
      <c r="H39" s="519"/>
      <c r="I39" s="507"/>
      <c r="J39" s="507"/>
      <c r="K39" s="510"/>
      <c r="L39" s="510"/>
    </row>
    <row r="40" spans="1:12" s="34" customFormat="1" ht="21.75" customHeight="1" x14ac:dyDescent="0.15">
      <c r="A40" s="511">
        <v>9</v>
      </c>
      <c r="B40" s="514"/>
      <c r="C40" s="514"/>
      <c r="D40" s="505"/>
      <c r="E40" s="61" t="str">
        <f>IF(F40="","",VLOOKUP(F40,資格一覧!A33:B190,2,FALSE))</f>
        <v/>
      </c>
      <c r="F40" s="57"/>
      <c r="G40" s="56"/>
      <c r="H40" s="517"/>
      <c r="I40" s="505"/>
      <c r="J40" s="505"/>
      <c r="K40" s="508"/>
      <c r="L40" s="508"/>
    </row>
    <row r="41" spans="1:12" s="34" customFormat="1" ht="21.75" customHeight="1" x14ac:dyDescent="0.15">
      <c r="A41" s="512"/>
      <c r="B41" s="515"/>
      <c r="C41" s="515"/>
      <c r="D41" s="506"/>
      <c r="E41" s="61" t="str">
        <f>IF(F41="","",VLOOKUP(F41,資格一覧!A34:B191,2,FALSE))</f>
        <v/>
      </c>
      <c r="F41" s="57"/>
      <c r="G41" s="56"/>
      <c r="H41" s="518"/>
      <c r="I41" s="506"/>
      <c r="J41" s="506"/>
      <c r="K41" s="509"/>
      <c r="L41" s="509"/>
    </row>
    <row r="42" spans="1:12" s="34" customFormat="1" ht="21.75" customHeight="1" x14ac:dyDescent="0.15">
      <c r="A42" s="512"/>
      <c r="B42" s="515"/>
      <c r="C42" s="515"/>
      <c r="D42" s="506"/>
      <c r="E42" s="61" t="str">
        <f>IF(F42="","",VLOOKUP(F42,資格一覧!A35:B192,2,FALSE))</f>
        <v/>
      </c>
      <c r="F42" s="57"/>
      <c r="G42" s="56"/>
      <c r="H42" s="518"/>
      <c r="I42" s="506"/>
      <c r="J42" s="506"/>
      <c r="K42" s="509"/>
      <c r="L42" s="509"/>
    </row>
    <row r="43" spans="1:12" s="34" customFormat="1" ht="21.75" customHeight="1" x14ac:dyDescent="0.15">
      <c r="A43" s="513"/>
      <c r="B43" s="516"/>
      <c r="C43" s="516"/>
      <c r="D43" s="507"/>
      <c r="E43" s="61" t="str">
        <f>IF(F43="","",VLOOKUP(F43,資格一覧!A36:B193,2,FALSE))</f>
        <v/>
      </c>
      <c r="F43" s="57"/>
      <c r="G43" s="56"/>
      <c r="H43" s="519"/>
      <c r="I43" s="507"/>
      <c r="J43" s="507"/>
      <c r="K43" s="510"/>
      <c r="L43" s="510"/>
    </row>
    <row r="44" spans="1:12" s="34" customFormat="1" ht="21.75" customHeight="1" x14ac:dyDescent="0.15">
      <c r="A44" s="511">
        <v>10</v>
      </c>
      <c r="B44" s="514"/>
      <c r="C44" s="514"/>
      <c r="D44" s="505"/>
      <c r="E44" s="61" t="str">
        <f>IF(F44="","",VLOOKUP(F44,資格一覧!A37:B194,2,FALSE))</f>
        <v/>
      </c>
      <c r="F44" s="57"/>
      <c r="G44" s="56"/>
      <c r="H44" s="517"/>
      <c r="I44" s="505"/>
      <c r="J44" s="505"/>
      <c r="K44" s="508"/>
      <c r="L44" s="508"/>
    </row>
    <row r="45" spans="1:12" s="34" customFormat="1" ht="21.75" customHeight="1" x14ac:dyDescent="0.15">
      <c r="A45" s="512"/>
      <c r="B45" s="515"/>
      <c r="C45" s="515"/>
      <c r="D45" s="506"/>
      <c r="E45" s="61" t="str">
        <f>IF(F45="","",VLOOKUP(F45,資格一覧!A38:B195,2,FALSE))</f>
        <v/>
      </c>
      <c r="F45" s="57"/>
      <c r="G45" s="56"/>
      <c r="H45" s="518"/>
      <c r="I45" s="506"/>
      <c r="J45" s="506"/>
      <c r="K45" s="509"/>
      <c r="L45" s="509"/>
    </row>
    <row r="46" spans="1:12" s="34" customFormat="1" ht="21.75" customHeight="1" x14ac:dyDescent="0.15">
      <c r="A46" s="512"/>
      <c r="B46" s="515"/>
      <c r="C46" s="515"/>
      <c r="D46" s="506"/>
      <c r="E46" s="61" t="str">
        <f>IF(F46="","",VLOOKUP(F46,資格一覧!A39:B196,2,FALSE))</f>
        <v/>
      </c>
      <c r="F46" s="57"/>
      <c r="G46" s="56"/>
      <c r="H46" s="518"/>
      <c r="I46" s="506"/>
      <c r="J46" s="506"/>
      <c r="K46" s="509"/>
      <c r="L46" s="509"/>
    </row>
    <row r="47" spans="1:12" s="34" customFormat="1" ht="21.75" customHeight="1" x14ac:dyDescent="0.15">
      <c r="A47" s="513"/>
      <c r="B47" s="516"/>
      <c r="C47" s="516"/>
      <c r="D47" s="507"/>
      <c r="E47" s="61" t="str">
        <f>IF(F47="","",VLOOKUP(F47,資格一覧!A40:B197,2,FALSE))</f>
        <v/>
      </c>
      <c r="F47" s="57"/>
      <c r="G47" s="56"/>
      <c r="H47" s="519"/>
      <c r="I47" s="507"/>
      <c r="J47" s="507"/>
      <c r="K47" s="510"/>
      <c r="L47" s="510"/>
    </row>
    <row r="48" spans="1:12" s="34" customFormat="1" ht="21.75" customHeight="1" x14ac:dyDescent="0.15">
      <c r="A48" s="511">
        <v>11</v>
      </c>
      <c r="B48" s="514"/>
      <c r="C48" s="514"/>
      <c r="D48" s="505"/>
      <c r="E48" s="61" t="str">
        <f>IF(F48="","",VLOOKUP(F48,資格一覧!A41:B198,2,FALSE))</f>
        <v/>
      </c>
      <c r="F48" s="57"/>
      <c r="G48" s="56"/>
      <c r="H48" s="517"/>
      <c r="I48" s="505"/>
      <c r="J48" s="505"/>
      <c r="K48" s="508"/>
      <c r="L48" s="508"/>
    </row>
    <row r="49" spans="1:12" s="34" customFormat="1" ht="21.75" customHeight="1" x14ac:dyDescent="0.15">
      <c r="A49" s="512"/>
      <c r="B49" s="515"/>
      <c r="C49" s="515"/>
      <c r="D49" s="506"/>
      <c r="E49" s="61" t="str">
        <f>IF(F49="","",VLOOKUP(F49,資格一覧!A42:B199,2,FALSE))</f>
        <v/>
      </c>
      <c r="F49" s="57"/>
      <c r="G49" s="56"/>
      <c r="H49" s="518"/>
      <c r="I49" s="506"/>
      <c r="J49" s="506"/>
      <c r="K49" s="509"/>
      <c r="L49" s="509"/>
    </row>
    <row r="50" spans="1:12" s="34" customFormat="1" ht="21.75" customHeight="1" x14ac:dyDescent="0.15">
      <c r="A50" s="512"/>
      <c r="B50" s="515"/>
      <c r="C50" s="515"/>
      <c r="D50" s="506"/>
      <c r="E50" s="61" t="str">
        <f>IF(F50="","",VLOOKUP(F50,資格一覧!A43:B200,2,FALSE))</f>
        <v/>
      </c>
      <c r="F50" s="57"/>
      <c r="G50" s="56"/>
      <c r="H50" s="518"/>
      <c r="I50" s="506"/>
      <c r="J50" s="506"/>
      <c r="K50" s="509"/>
      <c r="L50" s="509"/>
    </row>
    <row r="51" spans="1:12" s="34" customFormat="1" ht="21.75" customHeight="1" x14ac:dyDescent="0.15">
      <c r="A51" s="513"/>
      <c r="B51" s="516"/>
      <c r="C51" s="516"/>
      <c r="D51" s="507"/>
      <c r="E51" s="61" t="str">
        <f>IF(F51="","",VLOOKUP(F51,資格一覧!A44:B201,2,FALSE))</f>
        <v/>
      </c>
      <c r="F51" s="57"/>
      <c r="G51" s="56"/>
      <c r="H51" s="519"/>
      <c r="I51" s="507"/>
      <c r="J51" s="507"/>
      <c r="K51" s="510"/>
      <c r="L51" s="510"/>
    </row>
    <row r="52" spans="1:12" s="34" customFormat="1" ht="21.75" customHeight="1" x14ac:dyDescent="0.15">
      <c r="A52" s="511">
        <v>12</v>
      </c>
      <c r="B52" s="514"/>
      <c r="C52" s="514"/>
      <c r="D52" s="505"/>
      <c r="E52" s="61" t="str">
        <f>IF(F52="","",VLOOKUP(F52,資格一覧!A45:B202,2,FALSE))</f>
        <v/>
      </c>
      <c r="F52" s="57"/>
      <c r="G52" s="56"/>
      <c r="H52" s="517"/>
      <c r="I52" s="505"/>
      <c r="J52" s="505"/>
      <c r="K52" s="508"/>
      <c r="L52" s="508"/>
    </row>
    <row r="53" spans="1:12" s="34" customFormat="1" ht="21.75" customHeight="1" x14ac:dyDescent="0.15">
      <c r="A53" s="512"/>
      <c r="B53" s="515"/>
      <c r="C53" s="515"/>
      <c r="D53" s="506"/>
      <c r="E53" s="61" t="str">
        <f>IF(F53="","",VLOOKUP(F53,資格一覧!A46:B203,2,FALSE))</f>
        <v/>
      </c>
      <c r="F53" s="57"/>
      <c r="G53" s="56"/>
      <c r="H53" s="518"/>
      <c r="I53" s="506"/>
      <c r="J53" s="506"/>
      <c r="K53" s="509"/>
      <c r="L53" s="509"/>
    </row>
    <row r="54" spans="1:12" s="34" customFormat="1" ht="21.75" customHeight="1" x14ac:dyDescent="0.15">
      <c r="A54" s="512"/>
      <c r="B54" s="515"/>
      <c r="C54" s="515"/>
      <c r="D54" s="506"/>
      <c r="E54" s="61" t="str">
        <f>IF(F54="","",VLOOKUP(F54,資格一覧!A47:B204,2,FALSE))</f>
        <v/>
      </c>
      <c r="F54" s="57"/>
      <c r="G54" s="56"/>
      <c r="H54" s="518"/>
      <c r="I54" s="506"/>
      <c r="J54" s="506"/>
      <c r="K54" s="509"/>
      <c r="L54" s="509"/>
    </row>
    <row r="55" spans="1:12" s="34" customFormat="1" ht="21.75" customHeight="1" x14ac:dyDescent="0.15">
      <c r="A55" s="513"/>
      <c r="B55" s="516"/>
      <c r="C55" s="516"/>
      <c r="D55" s="507"/>
      <c r="E55" s="61" t="str">
        <f>IF(F55="","",VLOOKUP(F55,資格一覧!A48:B205,2,FALSE))</f>
        <v/>
      </c>
      <c r="F55" s="57"/>
      <c r="G55" s="56"/>
      <c r="H55" s="519"/>
      <c r="I55" s="507"/>
      <c r="J55" s="507"/>
      <c r="K55" s="510"/>
      <c r="L55" s="510"/>
    </row>
    <row r="56" spans="1:12" s="34" customFormat="1" ht="21.75" customHeight="1" x14ac:dyDescent="0.15">
      <c r="A56" s="511">
        <v>13</v>
      </c>
      <c r="B56" s="514"/>
      <c r="C56" s="514"/>
      <c r="D56" s="505"/>
      <c r="E56" s="61" t="str">
        <f>IF(F56="","",VLOOKUP(F56,資格一覧!A49:B206,2,FALSE))</f>
        <v/>
      </c>
      <c r="F56" s="57"/>
      <c r="G56" s="56"/>
      <c r="H56" s="517"/>
      <c r="I56" s="505"/>
      <c r="J56" s="505"/>
      <c r="K56" s="508"/>
      <c r="L56" s="508"/>
    </row>
    <row r="57" spans="1:12" s="34" customFormat="1" ht="21.75" customHeight="1" x14ac:dyDescent="0.15">
      <c r="A57" s="512"/>
      <c r="B57" s="515"/>
      <c r="C57" s="515"/>
      <c r="D57" s="506"/>
      <c r="E57" s="61" t="str">
        <f>IF(F57="","",VLOOKUP(F57,資格一覧!A50:B207,2,FALSE))</f>
        <v/>
      </c>
      <c r="F57" s="57"/>
      <c r="G57" s="56"/>
      <c r="H57" s="518"/>
      <c r="I57" s="506"/>
      <c r="J57" s="506"/>
      <c r="K57" s="509"/>
      <c r="L57" s="509"/>
    </row>
    <row r="58" spans="1:12" s="34" customFormat="1" ht="21.75" customHeight="1" x14ac:dyDescent="0.15">
      <c r="A58" s="512"/>
      <c r="B58" s="515"/>
      <c r="C58" s="515"/>
      <c r="D58" s="506"/>
      <c r="E58" s="61" t="str">
        <f>IF(F58="","",VLOOKUP(F58,資格一覧!A51:B208,2,FALSE))</f>
        <v/>
      </c>
      <c r="F58" s="57"/>
      <c r="G58" s="56"/>
      <c r="H58" s="518"/>
      <c r="I58" s="506"/>
      <c r="J58" s="506"/>
      <c r="K58" s="509"/>
      <c r="L58" s="509"/>
    </row>
    <row r="59" spans="1:12" s="34" customFormat="1" ht="21.75" customHeight="1" x14ac:dyDescent="0.15">
      <c r="A59" s="513"/>
      <c r="B59" s="516"/>
      <c r="C59" s="516"/>
      <c r="D59" s="507"/>
      <c r="E59" s="61" t="str">
        <f>IF(F59="","",VLOOKUP(F59,資格一覧!A52:B209,2,FALSE))</f>
        <v/>
      </c>
      <c r="F59" s="57"/>
      <c r="G59" s="56"/>
      <c r="H59" s="519"/>
      <c r="I59" s="507"/>
      <c r="J59" s="507"/>
      <c r="K59" s="510"/>
      <c r="L59" s="510"/>
    </row>
    <row r="60" spans="1:12" s="34" customFormat="1" ht="21.75" customHeight="1" x14ac:dyDescent="0.15">
      <c r="A60" s="511">
        <v>14</v>
      </c>
      <c r="B60" s="514"/>
      <c r="C60" s="514"/>
      <c r="D60" s="505"/>
      <c r="E60" s="61" t="str">
        <f>IF(F60="","",VLOOKUP(F60,資格一覧!A53:B210,2,FALSE))</f>
        <v/>
      </c>
      <c r="F60" s="57"/>
      <c r="G60" s="56"/>
      <c r="H60" s="517"/>
      <c r="I60" s="505"/>
      <c r="J60" s="505"/>
      <c r="K60" s="508"/>
      <c r="L60" s="508"/>
    </row>
    <row r="61" spans="1:12" s="34" customFormat="1" ht="21.75" customHeight="1" x14ac:dyDescent="0.15">
      <c r="A61" s="512"/>
      <c r="B61" s="515"/>
      <c r="C61" s="515"/>
      <c r="D61" s="506"/>
      <c r="E61" s="61" t="str">
        <f>IF(F61="","",VLOOKUP(F61,資格一覧!A54:B211,2,FALSE))</f>
        <v/>
      </c>
      <c r="F61" s="57"/>
      <c r="G61" s="56"/>
      <c r="H61" s="518"/>
      <c r="I61" s="506"/>
      <c r="J61" s="506"/>
      <c r="K61" s="509"/>
      <c r="L61" s="509"/>
    </row>
    <row r="62" spans="1:12" s="34" customFormat="1" ht="21.75" customHeight="1" x14ac:dyDescent="0.15">
      <c r="A62" s="512"/>
      <c r="B62" s="515"/>
      <c r="C62" s="515"/>
      <c r="D62" s="506"/>
      <c r="E62" s="61" t="str">
        <f>IF(F62="","",VLOOKUP(F62,資格一覧!A55:B212,2,FALSE))</f>
        <v/>
      </c>
      <c r="F62" s="57"/>
      <c r="G62" s="56"/>
      <c r="H62" s="518"/>
      <c r="I62" s="506"/>
      <c r="J62" s="506"/>
      <c r="K62" s="509"/>
      <c r="L62" s="509"/>
    </row>
    <row r="63" spans="1:12" s="34" customFormat="1" ht="21.75" customHeight="1" x14ac:dyDescent="0.15">
      <c r="A63" s="513"/>
      <c r="B63" s="516"/>
      <c r="C63" s="516"/>
      <c r="D63" s="507"/>
      <c r="E63" s="61" t="str">
        <f>IF(F63="","",VLOOKUP(F63,資格一覧!A56:B213,2,FALSE))</f>
        <v/>
      </c>
      <c r="F63" s="57"/>
      <c r="G63" s="56"/>
      <c r="H63" s="519"/>
      <c r="I63" s="507"/>
      <c r="J63" s="507"/>
      <c r="K63" s="510"/>
      <c r="L63" s="510"/>
    </row>
    <row r="64" spans="1:12" s="34" customFormat="1" ht="21.75" customHeight="1" x14ac:dyDescent="0.15">
      <c r="A64" s="511">
        <v>15</v>
      </c>
      <c r="B64" s="514"/>
      <c r="C64" s="514"/>
      <c r="D64" s="505"/>
      <c r="E64" s="61" t="str">
        <f>IF(F64="","",VLOOKUP(F64,資格一覧!A57:B214,2,FALSE))</f>
        <v/>
      </c>
      <c r="F64" s="57"/>
      <c r="G64" s="56"/>
      <c r="H64" s="517"/>
      <c r="I64" s="505"/>
      <c r="J64" s="505"/>
      <c r="K64" s="508"/>
      <c r="L64" s="508"/>
    </row>
    <row r="65" spans="1:12" s="34" customFormat="1" ht="21.75" customHeight="1" x14ac:dyDescent="0.15">
      <c r="A65" s="512"/>
      <c r="B65" s="515"/>
      <c r="C65" s="515"/>
      <c r="D65" s="506"/>
      <c r="E65" s="61" t="str">
        <f>IF(F65="","",VLOOKUP(F65,資格一覧!A58:B215,2,FALSE))</f>
        <v/>
      </c>
      <c r="F65" s="57"/>
      <c r="G65" s="56"/>
      <c r="H65" s="518"/>
      <c r="I65" s="506"/>
      <c r="J65" s="506"/>
      <c r="K65" s="509"/>
      <c r="L65" s="509"/>
    </row>
    <row r="66" spans="1:12" s="34" customFormat="1" ht="21.75" customHeight="1" x14ac:dyDescent="0.15">
      <c r="A66" s="512"/>
      <c r="B66" s="515"/>
      <c r="C66" s="515"/>
      <c r="D66" s="506"/>
      <c r="E66" s="61" t="str">
        <f>IF(F66="","",VLOOKUP(F66,資格一覧!A59:B216,2,FALSE))</f>
        <v/>
      </c>
      <c r="F66" s="57"/>
      <c r="G66" s="56"/>
      <c r="H66" s="518"/>
      <c r="I66" s="506"/>
      <c r="J66" s="506"/>
      <c r="K66" s="509"/>
      <c r="L66" s="509"/>
    </row>
    <row r="67" spans="1:12" s="34" customFormat="1" ht="21.75" customHeight="1" x14ac:dyDescent="0.15">
      <c r="A67" s="513"/>
      <c r="B67" s="516"/>
      <c r="C67" s="516"/>
      <c r="D67" s="507"/>
      <c r="E67" s="61" t="str">
        <f>IF(F67="","",VLOOKUP(F67,資格一覧!A60:B217,2,FALSE))</f>
        <v/>
      </c>
      <c r="F67" s="57"/>
      <c r="G67" s="56"/>
      <c r="H67" s="519"/>
      <c r="I67" s="507"/>
      <c r="J67" s="507"/>
      <c r="K67" s="510"/>
      <c r="L67" s="510"/>
    </row>
    <row r="68" spans="1:12" s="34" customFormat="1" ht="21.75" customHeight="1" x14ac:dyDescent="0.15">
      <c r="A68" s="511">
        <v>16</v>
      </c>
      <c r="B68" s="514"/>
      <c r="C68" s="514"/>
      <c r="D68" s="505"/>
      <c r="E68" s="61" t="str">
        <f>IF(F68="","",VLOOKUP(F68,資格一覧!A61:B218,2,FALSE))</f>
        <v/>
      </c>
      <c r="F68" s="57"/>
      <c r="G68" s="56"/>
      <c r="H68" s="517"/>
      <c r="I68" s="505"/>
      <c r="J68" s="505"/>
      <c r="K68" s="508"/>
      <c r="L68" s="508"/>
    </row>
    <row r="69" spans="1:12" s="34" customFormat="1" ht="21.75" customHeight="1" x14ac:dyDescent="0.15">
      <c r="A69" s="512"/>
      <c r="B69" s="515"/>
      <c r="C69" s="515"/>
      <c r="D69" s="506"/>
      <c r="E69" s="61" t="str">
        <f>IF(F69="","",VLOOKUP(F69,資格一覧!A62:B219,2,FALSE))</f>
        <v/>
      </c>
      <c r="F69" s="57"/>
      <c r="G69" s="56"/>
      <c r="H69" s="518"/>
      <c r="I69" s="506"/>
      <c r="J69" s="506"/>
      <c r="K69" s="509"/>
      <c r="L69" s="509"/>
    </row>
    <row r="70" spans="1:12" s="34" customFormat="1" ht="21.75" customHeight="1" x14ac:dyDescent="0.15">
      <c r="A70" s="512"/>
      <c r="B70" s="515"/>
      <c r="C70" s="515"/>
      <c r="D70" s="506"/>
      <c r="E70" s="61" t="str">
        <f>IF(F70="","",VLOOKUP(F70,資格一覧!A63:B220,2,FALSE))</f>
        <v/>
      </c>
      <c r="F70" s="57"/>
      <c r="G70" s="56"/>
      <c r="H70" s="518"/>
      <c r="I70" s="506"/>
      <c r="J70" s="506"/>
      <c r="K70" s="509"/>
      <c r="L70" s="509"/>
    </row>
    <row r="71" spans="1:12" s="34" customFormat="1" ht="21.75" customHeight="1" x14ac:dyDescent="0.15">
      <c r="A71" s="513"/>
      <c r="B71" s="516"/>
      <c r="C71" s="516"/>
      <c r="D71" s="507"/>
      <c r="E71" s="61" t="str">
        <f>IF(F71="","",VLOOKUP(F71,資格一覧!A64:B221,2,FALSE))</f>
        <v/>
      </c>
      <c r="F71" s="57"/>
      <c r="G71" s="56"/>
      <c r="H71" s="519"/>
      <c r="I71" s="507"/>
      <c r="J71" s="507"/>
      <c r="K71" s="510"/>
      <c r="L71" s="510"/>
    </row>
    <row r="72" spans="1:12" s="34" customFormat="1" ht="21.75" customHeight="1" x14ac:dyDescent="0.15">
      <c r="A72" s="511">
        <v>17</v>
      </c>
      <c r="B72" s="514"/>
      <c r="C72" s="514"/>
      <c r="D72" s="505"/>
      <c r="E72" s="61" t="str">
        <f>IF(F72="","",VLOOKUP(F72,資格一覧!A65:B222,2,FALSE))</f>
        <v/>
      </c>
      <c r="F72" s="57"/>
      <c r="G72" s="56"/>
      <c r="H72" s="517"/>
      <c r="I72" s="505"/>
      <c r="J72" s="505"/>
      <c r="K72" s="508"/>
      <c r="L72" s="508"/>
    </row>
    <row r="73" spans="1:12" s="34" customFormat="1" ht="21.75" customHeight="1" x14ac:dyDescent="0.15">
      <c r="A73" s="512"/>
      <c r="B73" s="515"/>
      <c r="C73" s="515"/>
      <c r="D73" s="506"/>
      <c r="E73" s="61" t="str">
        <f>IF(F73="","",VLOOKUP(F73,資格一覧!A66:B223,2,FALSE))</f>
        <v/>
      </c>
      <c r="F73" s="57"/>
      <c r="G73" s="56"/>
      <c r="H73" s="518"/>
      <c r="I73" s="506"/>
      <c r="J73" s="506"/>
      <c r="K73" s="509"/>
      <c r="L73" s="509"/>
    </row>
    <row r="74" spans="1:12" s="34" customFormat="1" ht="21.75" customHeight="1" x14ac:dyDescent="0.15">
      <c r="A74" s="512"/>
      <c r="B74" s="515"/>
      <c r="C74" s="515"/>
      <c r="D74" s="506"/>
      <c r="E74" s="61" t="str">
        <f>IF(F74="","",VLOOKUP(F74,資格一覧!A67:B224,2,FALSE))</f>
        <v/>
      </c>
      <c r="F74" s="57"/>
      <c r="G74" s="56"/>
      <c r="H74" s="518"/>
      <c r="I74" s="506"/>
      <c r="J74" s="506"/>
      <c r="K74" s="509"/>
      <c r="L74" s="509"/>
    </row>
    <row r="75" spans="1:12" s="34" customFormat="1" ht="21.75" customHeight="1" x14ac:dyDescent="0.15">
      <c r="A75" s="513"/>
      <c r="B75" s="516"/>
      <c r="C75" s="516"/>
      <c r="D75" s="507"/>
      <c r="E75" s="61" t="str">
        <f>IF(F75="","",VLOOKUP(F75,資格一覧!A68:B225,2,FALSE))</f>
        <v/>
      </c>
      <c r="F75" s="57"/>
      <c r="G75" s="56"/>
      <c r="H75" s="519"/>
      <c r="I75" s="507"/>
      <c r="J75" s="507"/>
      <c r="K75" s="510"/>
      <c r="L75" s="510"/>
    </row>
    <row r="76" spans="1:12" s="34" customFormat="1" ht="21.75" customHeight="1" x14ac:dyDescent="0.15">
      <c r="A76" s="511">
        <v>18</v>
      </c>
      <c r="B76" s="514"/>
      <c r="C76" s="514"/>
      <c r="D76" s="505"/>
      <c r="E76" s="61" t="str">
        <f>IF(F76="","",VLOOKUP(F76,資格一覧!A69:B226,2,FALSE))</f>
        <v/>
      </c>
      <c r="F76" s="57"/>
      <c r="G76" s="56"/>
      <c r="H76" s="517"/>
      <c r="I76" s="505"/>
      <c r="J76" s="505"/>
      <c r="K76" s="508"/>
      <c r="L76" s="508"/>
    </row>
    <row r="77" spans="1:12" s="34" customFormat="1" ht="21.75" customHeight="1" x14ac:dyDescent="0.15">
      <c r="A77" s="512"/>
      <c r="B77" s="515"/>
      <c r="C77" s="515"/>
      <c r="D77" s="506"/>
      <c r="E77" s="61" t="str">
        <f>IF(F77="","",VLOOKUP(F77,資格一覧!A70:B227,2,FALSE))</f>
        <v/>
      </c>
      <c r="F77" s="57"/>
      <c r="G77" s="56"/>
      <c r="H77" s="518"/>
      <c r="I77" s="506"/>
      <c r="J77" s="506"/>
      <c r="K77" s="509"/>
      <c r="L77" s="509"/>
    </row>
    <row r="78" spans="1:12" s="34" customFormat="1" ht="21.75" customHeight="1" x14ac:dyDescent="0.15">
      <c r="A78" s="512"/>
      <c r="B78" s="515"/>
      <c r="C78" s="515"/>
      <c r="D78" s="506"/>
      <c r="E78" s="61" t="str">
        <f>IF(F78="","",VLOOKUP(F78,資格一覧!A71:B228,2,FALSE))</f>
        <v/>
      </c>
      <c r="F78" s="57"/>
      <c r="G78" s="56"/>
      <c r="H78" s="518"/>
      <c r="I78" s="506"/>
      <c r="J78" s="506"/>
      <c r="K78" s="509"/>
      <c r="L78" s="509"/>
    </row>
    <row r="79" spans="1:12" s="34" customFormat="1" ht="21.75" customHeight="1" x14ac:dyDescent="0.15">
      <c r="A79" s="513"/>
      <c r="B79" s="516"/>
      <c r="C79" s="516"/>
      <c r="D79" s="507"/>
      <c r="E79" s="61" t="str">
        <f>IF(F79="","",VLOOKUP(F79,資格一覧!A72:B229,2,FALSE))</f>
        <v/>
      </c>
      <c r="F79" s="57"/>
      <c r="G79" s="56"/>
      <c r="H79" s="519"/>
      <c r="I79" s="507"/>
      <c r="J79" s="507"/>
      <c r="K79" s="510"/>
      <c r="L79" s="510"/>
    </row>
    <row r="80" spans="1:12" s="34" customFormat="1" ht="21.75" customHeight="1" x14ac:dyDescent="0.15">
      <c r="A80" s="511">
        <v>19</v>
      </c>
      <c r="B80" s="514"/>
      <c r="C80" s="514"/>
      <c r="D80" s="505"/>
      <c r="E80" s="61" t="str">
        <f>IF(F80="","",VLOOKUP(F80,資格一覧!A73:B230,2,FALSE))</f>
        <v/>
      </c>
      <c r="F80" s="57"/>
      <c r="G80" s="56"/>
      <c r="H80" s="517"/>
      <c r="I80" s="505"/>
      <c r="J80" s="505"/>
      <c r="K80" s="508"/>
      <c r="L80" s="508"/>
    </row>
    <row r="81" spans="1:12" s="34" customFormat="1" ht="21.75" customHeight="1" x14ac:dyDescent="0.15">
      <c r="A81" s="512"/>
      <c r="B81" s="515"/>
      <c r="C81" s="515"/>
      <c r="D81" s="506"/>
      <c r="E81" s="61" t="str">
        <f>IF(F81="","",VLOOKUP(F81,資格一覧!A74:B231,2,FALSE))</f>
        <v/>
      </c>
      <c r="F81" s="57"/>
      <c r="G81" s="56"/>
      <c r="H81" s="518"/>
      <c r="I81" s="506"/>
      <c r="J81" s="506"/>
      <c r="K81" s="509"/>
      <c r="L81" s="509"/>
    </row>
    <row r="82" spans="1:12" s="34" customFormat="1" ht="21.75" customHeight="1" x14ac:dyDescent="0.15">
      <c r="A82" s="512"/>
      <c r="B82" s="515"/>
      <c r="C82" s="515"/>
      <c r="D82" s="506"/>
      <c r="E82" s="61" t="str">
        <f>IF(F82="","",VLOOKUP(F82,資格一覧!A75:B232,2,FALSE))</f>
        <v/>
      </c>
      <c r="F82" s="57"/>
      <c r="G82" s="56"/>
      <c r="H82" s="518"/>
      <c r="I82" s="506"/>
      <c r="J82" s="506"/>
      <c r="K82" s="509"/>
      <c r="L82" s="509"/>
    </row>
    <row r="83" spans="1:12" s="34" customFormat="1" ht="21.75" customHeight="1" x14ac:dyDescent="0.15">
      <c r="A83" s="513"/>
      <c r="B83" s="516"/>
      <c r="C83" s="516"/>
      <c r="D83" s="507"/>
      <c r="E83" s="61" t="str">
        <f>IF(F83="","",VLOOKUP(F83,資格一覧!A76:B233,2,FALSE))</f>
        <v/>
      </c>
      <c r="F83" s="57"/>
      <c r="G83" s="56"/>
      <c r="H83" s="519"/>
      <c r="I83" s="507"/>
      <c r="J83" s="507"/>
      <c r="K83" s="510"/>
      <c r="L83" s="510"/>
    </row>
    <row r="84" spans="1:12" s="34" customFormat="1" ht="21.75" customHeight="1" x14ac:dyDescent="0.15">
      <c r="A84" s="511">
        <v>20</v>
      </c>
      <c r="B84" s="514"/>
      <c r="C84" s="514"/>
      <c r="D84" s="505"/>
      <c r="E84" s="61" t="str">
        <f>IF(F84="","",VLOOKUP(F84,資格一覧!A77:B234,2,FALSE))</f>
        <v/>
      </c>
      <c r="F84" s="57"/>
      <c r="G84" s="56"/>
      <c r="H84" s="517"/>
      <c r="I84" s="505"/>
      <c r="J84" s="505"/>
      <c r="K84" s="508"/>
      <c r="L84" s="508"/>
    </row>
    <row r="85" spans="1:12" s="34" customFormat="1" ht="21.75" customHeight="1" x14ac:dyDescent="0.15">
      <c r="A85" s="512"/>
      <c r="B85" s="515"/>
      <c r="C85" s="515"/>
      <c r="D85" s="506"/>
      <c r="E85" s="61" t="str">
        <f>IF(F85="","",VLOOKUP(F85,資格一覧!A78:B235,2,FALSE))</f>
        <v/>
      </c>
      <c r="F85" s="57"/>
      <c r="G85" s="56"/>
      <c r="H85" s="518"/>
      <c r="I85" s="506"/>
      <c r="J85" s="506"/>
      <c r="K85" s="509"/>
      <c r="L85" s="509"/>
    </row>
    <row r="86" spans="1:12" s="34" customFormat="1" ht="21.75" customHeight="1" x14ac:dyDescent="0.15">
      <c r="A86" s="512"/>
      <c r="B86" s="515"/>
      <c r="C86" s="515"/>
      <c r="D86" s="506"/>
      <c r="E86" s="61" t="str">
        <f>IF(F86="","",VLOOKUP(F86,資格一覧!A79:B236,2,FALSE))</f>
        <v/>
      </c>
      <c r="F86" s="57"/>
      <c r="G86" s="56"/>
      <c r="H86" s="518"/>
      <c r="I86" s="506"/>
      <c r="J86" s="506"/>
      <c r="K86" s="509"/>
      <c r="L86" s="509"/>
    </row>
    <row r="87" spans="1:12" s="34" customFormat="1" ht="21.75" customHeight="1" x14ac:dyDescent="0.15">
      <c r="A87" s="513"/>
      <c r="B87" s="516"/>
      <c r="C87" s="516"/>
      <c r="D87" s="507"/>
      <c r="E87" s="61" t="str">
        <f>IF(F87="","",VLOOKUP(F87,資格一覧!A80:B237,2,FALSE))</f>
        <v/>
      </c>
      <c r="F87" s="57"/>
      <c r="G87" s="56"/>
      <c r="H87" s="519"/>
      <c r="I87" s="507"/>
      <c r="J87" s="507"/>
      <c r="K87" s="510"/>
      <c r="L87" s="510"/>
    </row>
    <row r="88" spans="1:12" s="34" customFormat="1" ht="21.75" customHeight="1" x14ac:dyDescent="0.15">
      <c r="A88" s="511">
        <v>21</v>
      </c>
      <c r="B88" s="514"/>
      <c r="C88" s="514"/>
      <c r="D88" s="505"/>
      <c r="E88" s="61" t="str">
        <f>IF(F88="","",VLOOKUP(F88,資格一覧!A81:B238,2,FALSE))</f>
        <v/>
      </c>
      <c r="F88" s="57"/>
      <c r="G88" s="56"/>
      <c r="H88" s="517"/>
      <c r="I88" s="505"/>
      <c r="J88" s="505"/>
      <c r="K88" s="508"/>
      <c r="L88" s="508"/>
    </row>
    <row r="89" spans="1:12" s="34" customFormat="1" ht="21.75" customHeight="1" x14ac:dyDescent="0.15">
      <c r="A89" s="512"/>
      <c r="B89" s="515"/>
      <c r="C89" s="515"/>
      <c r="D89" s="506"/>
      <c r="E89" s="61" t="str">
        <f>IF(F89="","",VLOOKUP(F89,資格一覧!A82:B239,2,FALSE))</f>
        <v/>
      </c>
      <c r="F89" s="57"/>
      <c r="G89" s="56"/>
      <c r="H89" s="518"/>
      <c r="I89" s="506"/>
      <c r="J89" s="506"/>
      <c r="K89" s="509"/>
      <c r="L89" s="509"/>
    </row>
    <row r="90" spans="1:12" s="34" customFormat="1" ht="21.75" customHeight="1" x14ac:dyDescent="0.15">
      <c r="A90" s="512"/>
      <c r="B90" s="515"/>
      <c r="C90" s="515"/>
      <c r="D90" s="506"/>
      <c r="E90" s="61" t="str">
        <f>IF(F90="","",VLOOKUP(F90,資格一覧!A83:B240,2,FALSE))</f>
        <v/>
      </c>
      <c r="F90" s="57"/>
      <c r="G90" s="56"/>
      <c r="H90" s="518"/>
      <c r="I90" s="506"/>
      <c r="J90" s="506"/>
      <c r="K90" s="509"/>
      <c r="L90" s="509"/>
    </row>
    <row r="91" spans="1:12" s="34" customFormat="1" ht="21.75" customHeight="1" x14ac:dyDescent="0.15">
      <c r="A91" s="513"/>
      <c r="B91" s="516"/>
      <c r="C91" s="516"/>
      <c r="D91" s="507"/>
      <c r="E91" s="61" t="str">
        <f>IF(F91="","",VLOOKUP(F91,資格一覧!A84:B241,2,FALSE))</f>
        <v/>
      </c>
      <c r="F91" s="57"/>
      <c r="G91" s="56"/>
      <c r="H91" s="519"/>
      <c r="I91" s="507"/>
      <c r="J91" s="507"/>
      <c r="K91" s="510"/>
      <c r="L91" s="510"/>
    </row>
    <row r="92" spans="1:12" s="34" customFormat="1" ht="21.75" customHeight="1" x14ac:dyDescent="0.15">
      <c r="A92" s="511">
        <v>22</v>
      </c>
      <c r="B92" s="514"/>
      <c r="C92" s="514"/>
      <c r="D92" s="505"/>
      <c r="E92" s="61" t="str">
        <f>IF(F92="","",VLOOKUP(F92,資格一覧!A85:B242,2,FALSE))</f>
        <v/>
      </c>
      <c r="F92" s="57"/>
      <c r="G92" s="56"/>
      <c r="H92" s="517"/>
      <c r="I92" s="505"/>
      <c r="J92" s="505"/>
      <c r="K92" s="508"/>
      <c r="L92" s="508"/>
    </row>
    <row r="93" spans="1:12" s="34" customFormat="1" ht="21.75" customHeight="1" x14ac:dyDescent="0.15">
      <c r="A93" s="512"/>
      <c r="B93" s="515"/>
      <c r="C93" s="515"/>
      <c r="D93" s="506"/>
      <c r="E93" s="61" t="str">
        <f>IF(F93="","",VLOOKUP(F93,資格一覧!A86:B243,2,FALSE))</f>
        <v/>
      </c>
      <c r="F93" s="57"/>
      <c r="G93" s="56"/>
      <c r="H93" s="518"/>
      <c r="I93" s="506"/>
      <c r="J93" s="506"/>
      <c r="K93" s="509"/>
      <c r="L93" s="509"/>
    </row>
    <row r="94" spans="1:12" s="34" customFormat="1" ht="21.75" customHeight="1" x14ac:dyDescent="0.15">
      <c r="A94" s="512"/>
      <c r="B94" s="515"/>
      <c r="C94" s="515"/>
      <c r="D94" s="506"/>
      <c r="E94" s="61" t="str">
        <f>IF(F94="","",VLOOKUP(F94,資格一覧!A87:B244,2,FALSE))</f>
        <v/>
      </c>
      <c r="F94" s="57"/>
      <c r="G94" s="56"/>
      <c r="H94" s="518"/>
      <c r="I94" s="506"/>
      <c r="J94" s="506"/>
      <c r="K94" s="509"/>
      <c r="L94" s="509"/>
    </row>
    <row r="95" spans="1:12" s="34" customFormat="1" ht="21.75" customHeight="1" x14ac:dyDescent="0.15">
      <c r="A95" s="513"/>
      <c r="B95" s="516"/>
      <c r="C95" s="516"/>
      <c r="D95" s="507"/>
      <c r="E95" s="61" t="str">
        <f>IF(F95="","",VLOOKUP(F95,資格一覧!A88:B245,2,FALSE))</f>
        <v/>
      </c>
      <c r="F95" s="57"/>
      <c r="G95" s="56"/>
      <c r="H95" s="519"/>
      <c r="I95" s="507"/>
      <c r="J95" s="507"/>
      <c r="K95" s="510"/>
      <c r="L95" s="510"/>
    </row>
    <row r="96" spans="1:12" s="34" customFormat="1" ht="21.75" customHeight="1" x14ac:dyDescent="0.15">
      <c r="A96" s="511">
        <v>23</v>
      </c>
      <c r="B96" s="514"/>
      <c r="C96" s="514"/>
      <c r="D96" s="505"/>
      <c r="E96" s="61" t="str">
        <f>IF(F96="","",VLOOKUP(F96,資格一覧!A89:B246,2,FALSE))</f>
        <v/>
      </c>
      <c r="F96" s="57"/>
      <c r="G96" s="56"/>
      <c r="H96" s="517"/>
      <c r="I96" s="505"/>
      <c r="J96" s="505"/>
      <c r="K96" s="508"/>
      <c r="L96" s="508"/>
    </row>
    <row r="97" spans="1:12" s="34" customFormat="1" ht="21.75" customHeight="1" x14ac:dyDescent="0.15">
      <c r="A97" s="512"/>
      <c r="B97" s="515"/>
      <c r="C97" s="515"/>
      <c r="D97" s="506"/>
      <c r="E97" s="61" t="str">
        <f>IF(F97="","",VLOOKUP(F97,資格一覧!A90:B247,2,FALSE))</f>
        <v/>
      </c>
      <c r="F97" s="57"/>
      <c r="G97" s="56"/>
      <c r="H97" s="518"/>
      <c r="I97" s="506"/>
      <c r="J97" s="506"/>
      <c r="K97" s="509"/>
      <c r="L97" s="509"/>
    </row>
    <row r="98" spans="1:12" s="34" customFormat="1" ht="21.75" customHeight="1" x14ac:dyDescent="0.15">
      <c r="A98" s="512"/>
      <c r="B98" s="515"/>
      <c r="C98" s="515"/>
      <c r="D98" s="506"/>
      <c r="E98" s="61" t="str">
        <f>IF(F98="","",VLOOKUP(F98,資格一覧!A91:B248,2,FALSE))</f>
        <v/>
      </c>
      <c r="F98" s="57"/>
      <c r="G98" s="56"/>
      <c r="H98" s="518"/>
      <c r="I98" s="506"/>
      <c r="J98" s="506"/>
      <c r="K98" s="509"/>
      <c r="L98" s="509"/>
    </row>
    <row r="99" spans="1:12" s="34" customFormat="1" ht="21.75" customHeight="1" x14ac:dyDescent="0.15">
      <c r="A99" s="513"/>
      <c r="B99" s="516"/>
      <c r="C99" s="516"/>
      <c r="D99" s="507"/>
      <c r="E99" s="61" t="str">
        <f>IF(F99="","",VLOOKUP(F99,資格一覧!A92:B249,2,FALSE))</f>
        <v/>
      </c>
      <c r="F99" s="57"/>
      <c r="G99" s="56"/>
      <c r="H99" s="519"/>
      <c r="I99" s="507"/>
      <c r="J99" s="507"/>
      <c r="K99" s="510"/>
      <c r="L99" s="510"/>
    </row>
    <row r="100" spans="1:12" s="34" customFormat="1" ht="21.75" customHeight="1" x14ac:dyDescent="0.15">
      <c r="A100" s="511">
        <v>24</v>
      </c>
      <c r="B100" s="514"/>
      <c r="C100" s="514"/>
      <c r="D100" s="505"/>
      <c r="E100" s="61" t="str">
        <f>IF(F100="","",VLOOKUP(F100,資格一覧!A93:B250,2,FALSE))</f>
        <v/>
      </c>
      <c r="F100" s="57"/>
      <c r="G100" s="56"/>
      <c r="H100" s="517"/>
      <c r="I100" s="505"/>
      <c r="J100" s="505"/>
      <c r="K100" s="508"/>
      <c r="L100" s="508"/>
    </row>
    <row r="101" spans="1:12" s="34" customFormat="1" ht="21.75" customHeight="1" x14ac:dyDescent="0.15">
      <c r="A101" s="512"/>
      <c r="B101" s="515"/>
      <c r="C101" s="515"/>
      <c r="D101" s="506"/>
      <c r="E101" s="61" t="str">
        <f>IF(F101="","",VLOOKUP(F101,資格一覧!A94:B251,2,FALSE))</f>
        <v/>
      </c>
      <c r="F101" s="57"/>
      <c r="G101" s="56"/>
      <c r="H101" s="518"/>
      <c r="I101" s="506"/>
      <c r="J101" s="506"/>
      <c r="K101" s="509"/>
      <c r="L101" s="509"/>
    </row>
    <row r="102" spans="1:12" s="34" customFormat="1" ht="21.75" customHeight="1" x14ac:dyDescent="0.15">
      <c r="A102" s="512"/>
      <c r="B102" s="515"/>
      <c r="C102" s="515"/>
      <c r="D102" s="506"/>
      <c r="E102" s="61" t="str">
        <f>IF(F102="","",VLOOKUP(F102,資格一覧!A95:B252,2,FALSE))</f>
        <v/>
      </c>
      <c r="F102" s="57"/>
      <c r="G102" s="56"/>
      <c r="H102" s="518"/>
      <c r="I102" s="506"/>
      <c r="J102" s="506"/>
      <c r="K102" s="509"/>
      <c r="L102" s="509"/>
    </row>
    <row r="103" spans="1:12" s="34" customFormat="1" ht="21.75" customHeight="1" x14ac:dyDescent="0.15">
      <c r="A103" s="513"/>
      <c r="B103" s="516"/>
      <c r="C103" s="516"/>
      <c r="D103" s="507"/>
      <c r="E103" s="61" t="str">
        <f>IF(F103="","",VLOOKUP(F103,資格一覧!A96:B253,2,FALSE))</f>
        <v/>
      </c>
      <c r="F103" s="57"/>
      <c r="G103" s="56"/>
      <c r="H103" s="519"/>
      <c r="I103" s="507"/>
      <c r="J103" s="507"/>
      <c r="K103" s="510"/>
      <c r="L103" s="510"/>
    </row>
    <row r="104" spans="1:12" s="34" customFormat="1" ht="21.75" customHeight="1" x14ac:dyDescent="0.15">
      <c r="A104" s="511">
        <v>25</v>
      </c>
      <c r="B104" s="514"/>
      <c r="C104" s="514"/>
      <c r="D104" s="505"/>
      <c r="E104" s="61" t="str">
        <f>IF(F104="","",VLOOKUP(F104,資格一覧!A97:B254,2,FALSE))</f>
        <v/>
      </c>
      <c r="F104" s="57"/>
      <c r="G104" s="56"/>
      <c r="H104" s="517"/>
      <c r="I104" s="505"/>
      <c r="J104" s="505"/>
      <c r="K104" s="508"/>
      <c r="L104" s="508"/>
    </row>
    <row r="105" spans="1:12" s="34" customFormat="1" ht="21.75" customHeight="1" x14ac:dyDescent="0.15">
      <c r="A105" s="512"/>
      <c r="B105" s="515"/>
      <c r="C105" s="515"/>
      <c r="D105" s="506"/>
      <c r="E105" s="61" t="str">
        <f>IF(F105="","",VLOOKUP(F105,資格一覧!A98:B255,2,FALSE))</f>
        <v/>
      </c>
      <c r="F105" s="57"/>
      <c r="G105" s="56"/>
      <c r="H105" s="518"/>
      <c r="I105" s="506"/>
      <c r="J105" s="506"/>
      <c r="K105" s="509"/>
      <c r="L105" s="509"/>
    </row>
    <row r="106" spans="1:12" s="34" customFormat="1" ht="21.75" customHeight="1" x14ac:dyDescent="0.15">
      <c r="A106" s="512"/>
      <c r="B106" s="515"/>
      <c r="C106" s="515"/>
      <c r="D106" s="506"/>
      <c r="E106" s="61" t="str">
        <f>IF(F106="","",VLOOKUP(F106,資格一覧!A99:B256,2,FALSE))</f>
        <v/>
      </c>
      <c r="F106" s="57"/>
      <c r="G106" s="56"/>
      <c r="H106" s="518"/>
      <c r="I106" s="506"/>
      <c r="J106" s="506"/>
      <c r="K106" s="509"/>
      <c r="L106" s="509"/>
    </row>
    <row r="107" spans="1:12" s="34" customFormat="1" ht="21.75" customHeight="1" x14ac:dyDescent="0.15">
      <c r="A107" s="513"/>
      <c r="B107" s="516"/>
      <c r="C107" s="516"/>
      <c r="D107" s="507"/>
      <c r="E107" s="61" t="str">
        <f>IF(F107="","",VLOOKUP(F107,資格一覧!A100:B257,2,FALSE))</f>
        <v/>
      </c>
      <c r="F107" s="57"/>
      <c r="G107" s="56"/>
      <c r="H107" s="519"/>
      <c r="I107" s="507"/>
      <c r="J107" s="507"/>
      <c r="K107" s="510"/>
      <c r="L107" s="510"/>
    </row>
    <row r="108" spans="1:12" s="34" customFormat="1" ht="21.75" customHeight="1" x14ac:dyDescent="0.15">
      <c r="A108" s="511">
        <v>26</v>
      </c>
      <c r="B108" s="514"/>
      <c r="C108" s="514"/>
      <c r="D108" s="505"/>
      <c r="E108" s="61" t="str">
        <f>IF(F108="","",VLOOKUP(F108,資格一覧!A101:B258,2,FALSE))</f>
        <v/>
      </c>
      <c r="F108" s="57"/>
      <c r="G108" s="56"/>
      <c r="H108" s="517"/>
      <c r="I108" s="505"/>
      <c r="J108" s="505"/>
      <c r="K108" s="508"/>
      <c r="L108" s="508"/>
    </row>
    <row r="109" spans="1:12" s="34" customFormat="1" ht="21.75" customHeight="1" x14ac:dyDescent="0.15">
      <c r="A109" s="512"/>
      <c r="B109" s="515"/>
      <c r="C109" s="515"/>
      <c r="D109" s="506"/>
      <c r="E109" s="61" t="str">
        <f>IF(F109="","",VLOOKUP(F109,資格一覧!A102:B259,2,FALSE))</f>
        <v/>
      </c>
      <c r="F109" s="57"/>
      <c r="G109" s="56"/>
      <c r="H109" s="518"/>
      <c r="I109" s="506"/>
      <c r="J109" s="506"/>
      <c r="K109" s="509"/>
      <c r="L109" s="509"/>
    </row>
    <row r="110" spans="1:12" s="34" customFormat="1" ht="21.75" customHeight="1" x14ac:dyDescent="0.15">
      <c r="A110" s="512"/>
      <c r="B110" s="515"/>
      <c r="C110" s="515"/>
      <c r="D110" s="506"/>
      <c r="E110" s="61" t="str">
        <f>IF(F110="","",VLOOKUP(F110,資格一覧!A103:B260,2,FALSE))</f>
        <v/>
      </c>
      <c r="F110" s="57"/>
      <c r="G110" s="56"/>
      <c r="H110" s="518"/>
      <c r="I110" s="506"/>
      <c r="J110" s="506"/>
      <c r="K110" s="509"/>
      <c r="L110" s="509"/>
    </row>
    <row r="111" spans="1:12" s="34" customFormat="1" ht="21.75" customHeight="1" x14ac:dyDescent="0.15">
      <c r="A111" s="513"/>
      <c r="B111" s="516"/>
      <c r="C111" s="516"/>
      <c r="D111" s="507"/>
      <c r="E111" s="61" t="str">
        <f>IF(F111="","",VLOOKUP(F111,資格一覧!A104:B261,2,FALSE))</f>
        <v/>
      </c>
      <c r="F111" s="57"/>
      <c r="G111" s="56"/>
      <c r="H111" s="519"/>
      <c r="I111" s="507"/>
      <c r="J111" s="507"/>
      <c r="K111" s="510"/>
      <c r="L111" s="510"/>
    </row>
    <row r="112" spans="1:12" s="34" customFormat="1" ht="21.75" customHeight="1" x14ac:dyDescent="0.15">
      <c r="A112" s="511">
        <v>27</v>
      </c>
      <c r="B112" s="514"/>
      <c r="C112" s="514"/>
      <c r="D112" s="505"/>
      <c r="E112" s="61" t="str">
        <f>IF(F112="","",VLOOKUP(F112,資格一覧!A105:B262,2,FALSE))</f>
        <v/>
      </c>
      <c r="F112" s="57"/>
      <c r="G112" s="56"/>
      <c r="H112" s="517"/>
      <c r="I112" s="505"/>
      <c r="J112" s="505"/>
      <c r="K112" s="508"/>
      <c r="L112" s="508"/>
    </row>
    <row r="113" spans="1:12" s="34" customFormat="1" ht="21.75" customHeight="1" x14ac:dyDescent="0.15">
      <c r="A113" s="512"/>
      <c r="B113" s="515"/>
      <c r="C113" s="515"/>
      <c r="D113" s="506"/>
      <c r="E113" s="61" t="str">
        <f>IF(F113="","",VLOOKUP(F113,資格一覧!A106:B263,2,FALSE))</f>
        <v/>
      </c>
      <c r="F113" s="57"/>
      <c r="G113" s="56"/>
      <c r="H113" s="518"/>
      <c r="I113" s="506"/>
      <c r="J113" s="506"/>
      <c r="K113" s="509"/>
      <c r="L113" s="509"/>
    </row>
    <row r="114" spans="1:12" s="34" customFormat="1" ht="21.75" customHeight="1" x14ac:dyDescent="0.15">
      <c r="A114" s="512"/>
      <c r="B114" s="515"/>
      <c r="C114" s="515"/>
      <c r="D114" s="506"/>
      <c r="E114" s="61" t="str">
        <f>IF(F114="","",VLOOKUP(F114,資格一覧!A107:B264,2,FALSE))</f>
        <v/>
      </c>
      <c r="F114" s="57"/>
      <c r="G114" s="56"/>
      <c r="H114" s="518"/>
      <c r="I114" s="506"/>
      <c r="J114" s="506"/>
      <c r="K114" s="509"/>
      <c r="L114" s="509"/>
    </row>
    <row r="115" spans="1:12" s="34" customFormat="1" ht="21.75" customHeight="1" x14ac:dyDescent="0.15">
      <c r="A115" s="513"/>
      <c r="B115" s="516"/>
      <c r="C115" s="516"/>
      <c r="D115" s="507"/>
      <c r="E115" s="61" t="str">
        <f>IF(F115="","",VLOOKUP(F115,資格一覧!A108:B265,2,FALSE))</f>
        <v/>
      </c>
      <c r="F115" s="57"/>
      <c r="G115" s="56"/>
      <c r="H115" s="519"/>
      <c r="I115" s="507"/>
      <c r="J115" s="507"/>
      <c r="K115" s="510"/>
      <c r="L115" s="510"/>
    </row>
    <row r="116" spans="1:12" s="34" customFormat="1" ht="21.75" customHeight="1" x14ac:dyDescent="0.15">
      <c r="A116" s="511">
        <v>28</v>
      </c>
      <c r="B116" s="514"/>
      <c r="C116" s="514"/>
      <c r="D116" s="505"/>
      <c r="E116" s="61" t="str">
        <f>IF(F116="","",VLOOKUP(F116,資格一覧!A109:B266,2,FALSE))</f>
        <v/>
      </c>
      <c r="F116" s="57"/>
      <c r="G116" s="56"/>
      <c r="H116" s="517"/>
      <c r="I116" s="505"/>
      <c r="J116" s="505"/>
      <c r="K116" s="508"/>
      <c r="L116" s="508"/>
    </row>
    <row r="117" spans="1:12" s="34" customFormat="1" ht="21.75" customHeight="1" x14ac:dyDescent="0.15">
      <c r="A117" s="512"/>
      <c r="B117" s="515"/>
      <c r="C117" s="515"/>
      <c r="D117" s="506"/>
      <c r="E117" s="61" t="str">
        <f>IF(F117="","",VLOOKUP(F117,資格一覧!A110:B267,2,FALSE))</f>
        <v/>
      </c>
      <c r="F117" s="57"/>
      <c r="G117" s="56"/>
      <c r="H117" s="518"/>
      <c r="I117" s="506"/>
      <c r="J117" s="506"/>
      <c r="K117" s="509"/>
      <c r="L117" s="509"/>
    </row>
    <row r="118" spans="1:12" s="34" customFormat="1" ht="21.75" customHeight="1" x14ac:dyDescent="0.15">
      <c r="A118" s="512"/>
      <c r="B118" s="515"/>
      <c r="C118" s="515"/>
      <c r="D118" s="506"/>
      <c r="E118" s="61" t="str">
        <f>IF(F118="","",VLOOKUP(F118,資格一覧!A111:B268,2,FALSE))</f>
        <v/>
      </c>
      <c r="F118" s="57"/>
      <c r="G118" s="56"/>
      <c r="H118" s="518"/>
      <c r="I118" s="506"/>
      <c r="J118" s="506"/>
      <c r="K118" s="509"/>
      <c r="L118" s="509"/>
    </row>
    <row r="119" spans="1:12" s="34" customFormat="1" ht="21.75" customHeight="1" x14ac:dyDescent="0.15">
      <c r="A119" s="513"/>
      <c r="B119" s="516"/>
      <c r="C119" s="516"/>
      <c r="D119" s="507"/>
      <c r="E119" s="61" t="str">
        <f>IF(F119="","",VLOOKUP(F119,資格一覧!A112:B269,2,FALSE))</f>
        <v/>
      </c>
      <c r="F119" s="57"/>
      <c r="G119" s="56"/>
      <c r="H119" s="519"/>
      <c r="I119" s="507"/>
      <c r="J119" s="507"/>
      <c r="K119" s="510"/>
      <c r="L119" s="510"/>
    </row>
    <row r="120" spans="1:12" s="34" customFormat="1" ht="21.75" customHeight="1" x14ac:dyDescent="0.15">
      <c r="A120" s="511">
        <v>29</v>
      </c>
      <c r="B120" s="514"/>
      <c r="C120" s="514"/>
      <c r="D120" s="505"/>
      <c r="E120" s="61" t="str">
        <f>IF(F120="","",VLOOKUP(F120,資格一覧!A113:B270,2,FALSE))</f>
        <v/>
      </c>
      <c r="F120" s="57"/>
      <c r="G120" s="56"/>
      <c r="H120" s="517"/>
      <c r="I120" s="505"/>
      <c r="J120" s="505"/>
      <c r="K120" s="508"/>
      <c r="L120" s="508"/>
    </row>
    <row r="121" spans="1:12" s="34" customFormat="1" ht="21.75" customHeight="1" x14ac:dyDescent="0.15">
      <c r="A121" s="512"/>
      <c r="B121" s="515"/>
      <c r="C121" s="515"/>
      <c r="D121" s="506"/>
      <c r="E121" s="61" t="str">
        <f>IF(F121="","",VLOOKUP(F121,資格一覧!A114:B271,2,FALSE))</f>
        <v/>
      </c>
      <c r="F121" s="57"/>
      <c r="G121" s="56"/>
      <c r="H121" s="518"/>
      <c r="I121" s="506"/>
      <c r="J121" s="506"/>
      <c r="K121" s="509"/>
      <c r="L121" s="509"/>
    </row>
    <row r="122" spans="1:12" s="34" customFormat="1" ht="21.75" customHeight="1" x14ac:dyDescent="0.15">
      <c r="A122" s="512"/>
      <c r="B122" s="515"/>
      <c r="C122" s="515"/>
      <c r="D122" s="506"/>
      <c r="E122" s="61" t="str">
        <f>IF(F122="","",VLOOKUP(F122,資格一覧!A115:B272,2,FALSE))</f>
        <v/>
      </c>
      <c r="F122" s="57"/>
      <c r="G122" s="56"/>
      <c r="H122" s="518"/>
      <c r="I122" s="506"/>
      <c r="J122" s="506"/>
      <c r="K122" s="509"/>
      <c r="L122" s="509"/>
    </row>
    <row r="123" spans="1:12" s="34" customFormat="1" ht="21.75" customHeight="1" x14ac:dyDescent="0.15">
      <c r="A123" s="513"/>
      <c r="B123" s="516"/>
      <c r="C123" s="516"/>
      <c r="D123" s="507"/>
      <c r="E123" s="61" t="str">
        <f>IF(F123="","",VLOOKUP(F123,資格一覧!A116:B273,2,FALSE))</f>
        <v/>
      </c>
      <c r="F123" s="57"/>
      <c r="G123" s="56"/>
      <c r="H123" s="519"/>
      <c r="I123" s="507"/>
      <c r="J123" s="507"/>
      <c r="K123" s="510"/>
      <c r="L123" s="510"/>
    </row>
    <row r="124" spans="1:12" s="34" customFormat="1" ht="21.75" customHeight="1" x14ac:dyDescent="0.15">
      <c r="A124" s="511">
        <v>30</v>
      </c>
      <c r="B124" s="514"/>
      <c r="C124" s="514"/>
      <c r="D124" s="505"/>
      <c r="E124" s="61" t="str">
        <f>IF(F124="","",VLOOKUP(F124,資格一覧!A117:B274,2,FALSE))</f>
        <v/>
      </c>
      <c r="F124" s="57"/>
      <c r="G124" s="56"/>
      <c r="H124" s="517"/>
      <c r="I124" s="505"/>
      <c r="J124" s="505"/>
      <c r="K124" s="508"/>
      <c r="L124" s="508"/>
    </row>
    <row r="125" spans="1:12" s="34" customFormat="1" ht="21.75" customHeight="1" x14ac:dyDescent="0.15">
      <c r="A125" s="512"/>
      <c r="B125" s="515"/>
      <c r="C125" s="515"/>
      <c r="D125" s="506"/>
      <c r="E125" s="61" t="str">
        <f>IF(F125="","",VLOOKUP(F125,資格一覧!A118:B275,2,FALSE))</f>
        <v/>
      </c>
      <c r="F125" s="57"/>
      <c r="G125" s="56"/>
      <c r="H125" s="518"/>
      <c r="I125" s="506"/>
      <c r="J125" s="506"/>
      <c r="K125" s="509"/>
      <c r="L125" s="509"/>
    </row>
    <row r="126" spans="1:12" s="34" customFormat="1" ht="21.75" customHeight="1" x14ac:dyDescent="0.15">
      <c r="A126" s="512"/>
      <c r="B126" s="515"/>
      <c r="C126" s="515"/>
      <c r="D126" s="506"/>
      <c r="E126" s="61" t="str">
        <f>IF(F126="","",VLOOKUP(F126,資格一覧!A119:B276,2,FALSE))</f>
        <v/>
      </c>
      <c r="F126" s="57"/>
      <c r="G126" s="56"/>
      <c r="H126" s="518"/>
      <c r="I126" s="506"/>
      <c r="J126" s="506"/>
      <c r="K126" s="509"/>
      <c r="L126" s="509"/>
    </row>
    <row r="127" spans="1:12" s="34" customFormat="1" ht="21.75" customHeight="1" x14ac:dyDescent="0.15">
      <c r="A127" s="513"/>
      <c r="B127" s="516"/>
      <c r="C127" s="516"/>
      <c r="D127" s="507"/>
      <c r="E127" s="61" t="str">
        <f>IF(F127="","",VLOOKUP(F127,資格一覧!A120:B277,2,FALSE))</f>
        <v/>
      </c>
      <c r="F127" s="57"/>
      <c r="G127" s="56"/>
      <c r="H127" s="519"/>
      <c r="I127" s="507"/>
      <c r="J127" s="507"/>
      <c r="K127" s="510"/>
      <c r="L127" s="510"/>
    </row>
  </sheetData>
  <mergeCells count="279">
    <mergeCell ref="I4:L4"/>
    <mergeCell ref="I120:I123"/>
    <mergeCell ref="J120:J123"/>
    <mergeCell ref="K120:K123"/>
    <mergeCell ref="L120:L123"/>
    <mergeCell ref="A124:A127"/>
    <mergeCell ref="B124:B127"/>
    <mergeCell ref="C124:C127"/>
    <mergeCell ref="D124:D127"/>
    <mergeCell ref="H124:H127"/>
    <mergeCell ref="I124:I127"/>
    <mergeCell ref="J124:J127"/>
    <mergeCell ref="K124:K127"/>
    <mergeCell ref="L124:L127"/>
    <mergeCell ref="A120:A123"/>
    <mergeCell ref="B120:B123"/>
    <mergeCell ref="C120:C123"/>
    <mergeCell ref="D120:D123"/>
    <mergeCell ref="H120:H123"/>
    <mergeCell ref="I112:I115"/>
    <mergeCell ref="J112:J115"/>
    <mergeCell ref="K112:K115"/>
    <mergeCell ref="L112:L115"/>
    <mergeCell ref="A116:A119"/>
    <mergeCell ref="B116:B119"/>
    <mergeCell ref="C116:C119"/>
    <mergeCell ref="D116:D119"/>
    <mergeCell ref="H116:H119"/>
    <mergeCell ref="I116:I119"/>
    <mergeCell ref="J116:J119"/>
    <mergeCell ref="K116:K119"/>
    <mergeCell ref="L116:L119"/>
    <mergeCell ref="A112:A115"/>
    <mergeCell ref="B112:B115"/>
    <mergeCell ref="C112:C115"/>
    <mergeCell ref="D112:D115"/>
    <mergeCell ref="H112:H115"/>
    <mergeCell ref="I104:I107"/>
    <mergeCell ref="J104:J107"/>
    <mergeCell ref="K104:K107"/>
    <mergeCell ref="L104:L107"/>
    <mergeCell ref="A108:A111"/>
    <mergeCell ref="B108:B111"/>
    <mergeCell ref="C108:C111"/>
    <mergeCell ref="D108:D111"/>
    <mergeCell ref="H108:H111"/>
    <mergeCell ref="I108:I111"/>
    <mergeCell ref="J108:J111"/>
    <mergeCell ref="K108:K111"/>
    <mergeCell ref="L108:L111"/>
    <mergeCell ref="A104:A107"/>
    <mergeCell ref="B104:B107"/>
    <mergeCell ref="C104:C107"/>
    <mergeCell ref="D104:D107"/>
    <mergeCell ref="H104:H107"/>
    <mergeCell ref="I96:I99"/>
    <mergeCell ref="J96:J99"/>
    <mergeCell ref="K96:K99"/>
    <mergeCell ref="L96:L99"/>
    <mergeCell ref="A100:A103"/>
    <mergeCell ref="B100:B103"/>
    <mergeCell ref="C100:C103"/>
    <mergeCell ref="D100:D103"/>
    <mergeCell ref="H100:H103"/>
    <mergeCell ref="I100:I103"/>
    <mergeCell ref="J100:J103"/>
    <mergeCell ref="K100:K103"/>
    <mergeCell ref="L100:L103"/>
    <mergeCell ref="A96:A99"/>
    <mergeCell ref="B96:B99"/>
    <mergeCell ref="C96:C99"/>
    <mergeCell ref="D96:D99"/>
    <mergeCell ref="H96:H99"/>
    <mergeCell ref="I88:I91"/>
    <mergeCell ref="J88:J91"/>
    <mergeCell ref="K88:K91"/>
    <mergeCell ref="L88:L91"/>
    <mergeCell ref="A92:A95"/>
    <mergeCell ref="B92:B95"/>
    <mergeCell ref="C92:C95"/>
    <mergeCell ref="D92:D95"/>
    <mergeCell ref="H92:H95"/>
    <mergeCell ref="I92:I95"/>
    <mergeCell ref="J92:J95"/>
    <mergeCell ref="K92:K95"/>
    <mergeCell ref="L92:L95"/>
    <mergeCell ref="A88:A91"/>
    <mergeCell ref="B88:B91"/>
    <mergeCell ref="C88:C91"/>
    <mergeCell ref="D88:D91"/>
    <mergeCell ref="H88:H91"/>
    <mergeCell ref="I80:I83"/>
    <mergeCell ref="J80:J83"/>
    <mergeCell ref="K80:K83"/>
    <mergeCell ref="L80:L83"/>
    <mergeCell ref="A84:A87"/>
    <mergeCell ref="B84:B87"/>
    <mergeCell ref="C84:C87"/>
    <mergeCell ref="D84:D87"/>
    <mergeCell ref="H84:H87"/>
    <mergeCell ref="I84:I87"/>
    <mergeCell ref="J84:J87"/>
    <mergeCell ref="K84:K87"/>
    <mergeCell ref="L84:L87"/>
    <mergeCell ref="A80:A83"/>
    <mergeCell ref="B80:B83"/>
    <mergeCell ref="C80:C83"/>
    <mergeCell ref="D80:D83"/>
    <mergeCell ref="H80:H83"/>
    <mergeCell ref="I72:I75"/>
    <mergeCell ref="J72:J75"/>
    <mergeCell ref="K72:K75"/>
    <mergeCell ref="L72:L75"/>
    <mergeCell ref="A76:A79"/>
    <mergeCell ref="B76:B79"/>
    <mergeCell ref="C76:C79"/>
    <mergeCell ref="D76:D79"/>
    <mergeCell ref="H76:H79"/>
    <mergeCell ref="I76:I79"/>
    <mergeCell ref="J76:J79"/>
    <mergeCell ref="K76:K79"/>
    <mergeCell ref="L76:L79"/>
    <mergeCell ref="A72:A75"/>
    <mergeCell ref="B72:B75"/>
    <mergeCell ref="C72:C75"/>
    <mergeCell ref="D72:D75"/>
    <mergeCell ref="H72:H75"/>
    <mergeCell ref="I64:I67"/>
    <mergeCell ref="J64:J67"/>
    <mergeCell ref="K64:K67"/>
    <mergeCell ref="L64:L67"/>
    <mergeCell ref="A68:A71"/>
    <mergeCell ref="B68:B71"/>
    <mergeCell ref="C68:C71"/>
    <mergeCell ref="D68:D71"/>
    <mergeCell ref="H68:H71"/>
    <mergeCell ref="I68:I71"/>
    <mergeCell ref="J68:J71"/>
    <mergeCell ref="K68:K71"/>
    <mergeCell ref="L68:L71"/>
    <mergeCell ref="A64:A67"/>
    <mergeCell ref="B64:B67"/>
    <mergeCell ref="C64:C67"/>
    <mergeCell ref="D64:D67"/>
    <mergeCell ref="H64:H67"/>
    <mergeCell ref="I56:I59"/>
    <mergeCell ref="J56:J59"/>
    <mergeCell ref="K56:K59"/>
    <mergeCell ref="L56:L59"/>
    <mergeCell ref="A60:A63"/>
    <mergeCell ref="B60:B63"/>
    <mergeCell ref="C60:C63"/>
    <mergeCell ref="D60:D63"/>
    <mergeCell ref="H60:H63"/>
    <mergeCell ref="I60:I63"/>
    <mergeCell ref="J60:J63"/>
    <mergeCell ref="K60:K63"/>
    <mergeCell ref="L60:L63"/>
    <mergeCell ref="A56:A59"/>
    <mergeCell ref="B56:B59"/>
    <mergeCell ref="C56:C59"/>
    <mergeCell ref="D56:D59"/>
    <mergeCell ref="H56:H59"/>
    <mergeCell ref="I48:I51"/>
    <mergeCell ref="J48:J51"/>
    <mergeCell ref="K48:K51"/>
    <mergeCell ref="L48:L51"/>
    <mergeCell ref="A52:A55"/>
    <mergeCell ref="B52:B55"/>
    <mergeCell ref="C52:C55"/>
    <mergeCell ref="D52:D55"/>
    <mergeCell ref="H52:H55"/>
    <mergeCell ref="I52:I55"/>
    <mergeCell ref="J52:J55"/>
    <mergeCell ref="K52:K55"/>
    <mergeCell ref="L52:L55"/>
    <mergeCell ref="A48:A51"/>
    <mergeCell ref="B48:B51"/>
    <mergeCell ref="C48:C51"/>
    <mergeCell ref="D48:D51"/>
    <mergeCell ref="H48:H51"/>
    <mergeCell ref="I40:I43"/>
    <mergeCell ref="J40:J43"/>
    <mergeCell ref="K40:K43"/>
    <mergeCell ref="L40:L43"/>
    <mergeCell ref="A44:A47"/>
    <mergeCell ref="B44:B47"/>
    <mergeCell ref="C44:C47"/>
    <mergeCell ref="D44:D47"/>
    <mergeCell ref="H44:H47"/>
    <mergeCell ref="I44:I47"/>
    <mergeCell ref="J44:J47"/>
    <mergeCell ref="K44:K47"/>
    <mergeCell ref="L44:L47"/>
    <mergeCell ref="A40:A43"/>
    <mergeCell ref="B40:B43"/>
    <mergeCell ref="C40:C43"/>
    <mergeCell ref="D40:D43"/>
    <mergeCell ref="H40:H43"/>
    <mergeCell ref="I32:I35"/>
    <mergeCell ref="J32:J35"/>
    <mergeCell ref="K32:K35"/>
    <mergeCell ref="L32:L35"/>
    <mergeCell ref="A36:A39"/>
    <mergeCell ref="B36:B39"/>
    <mergeCell ref="C36:C39"/>
    <mergeCell ref="D36:D39"/>
    <mergeCell ref="H36:H39"/>
    <mergeCell ref="I36:I39"/>
    <mergeCell ref="J36:J39"/>
    <mergeCell ref="K36:K39"/>
    <mergeCell ref="L36:L39"/>
    <mergeCell ref="A32:A35"/>
    <mergeCell ref="B32:B35"/>
    <mergeCell ref="C32:C35"/>
    <mergeCell ref="D32:D35"/>
    <mergeCell ref="H32:H35"/>
    <mergeCell ref="I24:I27"/>
    <mergeCell ref="J24:J27"/>
    <mergeCell ref="K24:K27"/>
    <mergeCell ref="L24:L27"/>
    <mergeCell ref="A28:A31"/>
    <mergeCell ref="B28:B31"/>
    <mergeCell ref="C28:C31"/>
    <mergeCell ref="D28:D31"/>
    <mergeCell ref="H28:H31"/>
    <mergeCell ref="I28:I31"/>
    <mergeCell ref="J28:J31"/>
    <mergeCell ref="K28:K31"/>
    <mergeCell ref="L28:L31"/>
    <mergeCell ref="A24:A27"/>
    <mergeCell ref="B24:B27"/>
    <mergeCell ref="C24:C27"/>
    <mergeCell ref="D24:D27"/>
    <mergeCell ref="H24:H27"/>
    <mergeCell ref="I16:I19"/>
    <mergeCell ref="J16:J19"/>
    <mergeCell ref="K16:K19"/>
    <mergeCell ref="L16:L19"/>
    <mergeCell ref="A20:A23"/>
    <mergeCell ref="B20:B23"/>
    <mergeCell ref="C20:C23"/>
    <mergeCell ref="D20:D23"/>
    <mergeCell ref="H20:H23"/>
    <mergeCell ref="I20:I23"/>
    <mergeCell ref="J20:J23"/>
    <mergeCell ref="K20:K23"/>
    <mergeCell ref="L20:L23"/>
    <mergeCell ref="A16:A19"/>
    <mergeCell ref="B16:B19"/>
    <mergeCell ref="C16:C19"/>
    <mergeCell ref="D16:D19"/>
    <mergeCell ref="H16:H19"/>
    <mergeCell ref="A12:A15"/>
    <mergeCell ref="B12:B15"/>
    <mergeCell ref="C12:C15"/>
    <mergeCell ref="D12:D15"/>
    <mergeCell ref="H12:H15"/>
    <mergeCell ref="I12:I15"/>
    <mergeCell ref="J12:J15"/>
    <mergeCell ref="K12:K15"/>
    <mergeCell ref="L12:L15"/>
    <mergeCell ref="K6:K7"/>
    <mergeCell ref="L6:L7"/>
    <mergeCell ref="A6:A7"/>
    <mergeCell ref="B6:B7"/>
    <mergeCell ref="C6:C7"/>
    <mergeCell ref="D6:D7"/>
    <mergeCell ref="E6:G6"/>
    <mergeCell ref="H6:J6"/>
    <mergeCell ref="J8:J11"/>
    <mergeCell ref="K8:K11"/>
    <mergeCell ref="L8:L11"/>
    <mergeCell ref="A8:A11"/>
    <mergeCell ref="B8:B11"/>
    <mergeCell ref="C8:C11"/>
    <mergeCell ref="D8:D11"/>
    <mergeCell ref="H8:H11"/>
    <mergeCell ref="I8:I11"/>
  </mergeCells>
  <phoneticPr fontId="4"/>
  <dataValidations count="1">
    <dataValidation type="list" allowBlank="1" showInputMessage="1" showErrorMessage="1" sqref="K8:L8 K12:L127" xr:uid="{00000000-0002-0000-0200-000000000000}">
      <formula1>",○"</formula1>
    </dataValidation>
  </dataValidations>
  <pageMargins left="0.70866141732283472" right="0.70866141732283472" top="0.35433070866141736" bottom="0.74803149606299213" header="0.31496062992125984" footer="0"/>
  <headerFooter>
    <oddFooter>&amp;L&amp;10 １.申請日現在で作成してください。
 ２.市内業者、準市内業者(委任先の支店等について記入)について作成してください。
 ３.常時雇用が確認できる資料（ハローワークが発行する事業所別被保険者台帳・健康保険被保険者証等の写し）を添付してください。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資格一覧!$A$2:$A$158</xm:f>
          </x14:formula1>
          <xm:sqref>F8:F127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3"/>
  <sheetViews>
    <sheetView workbookViewId="0">
      <selection activeCell="F12" sqref="F12"/>
    </sheetView>
  </sheetViews>
  <sheetFormatPr defaultColWidth="9" defaultRowHeight="12.95" customHeight="1" x14ac:dyDescent="0.15"/>
  <cols>
    <col min="1" max="2" width="13.125" style="19" customWidth="1"/>
    <col min="3" max="3" width="10.5" style="16" bestFit="1" customWidth="1"/>
    <col min="4" max="5" width="15.375" style="16" customWidth="1"/>
    <col min="6" max="6" width="23.375" style="16" customWidth="1"/>
    <col min="7" max="14" width="15" style="16" customWidth="1"/>
    <col min="15" max="16384" width="9" style="16"/>
  </cols>
  <sheetData>
    <row r="1" spans="1:14" ht="15.75" customHeight="1" x14ac:dyDescent="0.15">
      <c r="A1" s="23" t="s">
        <v>191</v>
      </c>
      <c r="B1" s="23" t="s">
        <v>192</v>
      </c>
      <c r="C1" s="24" t="s">
        <v>197</v>
      </c>
      <c r="D1" s="24" t="s">
        <v>179</v>
      </c>
      <c r="E1" s="24" t="s">
        <v>180</v>
      </c>
      <c r="F1" s="24" t="s">
        <v>93</v>
      </c>
      <c r="G1" s="24" t="s">
        <v>145</v>
      </c>
      <c r="H1" s="24"/>
      <c r="I1" s="24"/>
      <c r="J1" s="24"/>
      <c r="K1" s="24"/>
      <c r="L1" s="24"/>
      <c r="M1" s="24"/>
      <c r="N1" s="24" t="s">
        <v>157</v>
      </c>
    </row>
    <row r="2" spans="1:14" ht="12.95" customHeight="1" x14ac:dyDescent="0.15">
      <c r="A2" s="18" t="s">
        <v>206</v>
      </c>
      <c r="B2" s="18" t="s">
        <v>207</v>
      </c>
      <c r="C2" s="21" t="s">
        <v>196</v>
      </c>
      <c r="D2" s="22" t="s">
        <v>204</v>
      </c>
      <c r="E2" s="21"/>
      <c r="F2" s="16">
        <f>業者カード!AI2</f>
        <v>0</v>
      </c>
      <c r="G2" s="17"/>
      <c r="H2" s="17"/>
      <c r="I2" s="17"/>
      <c r="J2" s="17"/>
      <c r="K2" s="17"/>
      <c r="L2" s="17"/>
      <c r="M2" s="17"/>
    </row>
    <row r="3" spans="1:14" ht="12.95" customHeight="1" x14ac:dyDescent="0.15">
      <c r="A3" s="18" t="s">
        <v>208</v>
      </c>
      <c r="B3" s="18"/>
      <c r="C3" s="21" t="s">
        <v>196</v>
      </c>
      <c r="D3" s="22" t="s">
        <v>84</v>
      </c>
      <c r="E3" s="21"/>
      <c r="F3" s="16" t="str">
        <f>業者カード!AK4</f>
        <v>2022122601</v>
      </c>
      <c r="G3" s="17"/>
      <c r="H3" s="17"/>
      <c r="I3" s="17"/>
      <c r="J3" s="17"/>
      <c r="K3" s="17"/>
      <c r="L3" s="17"/>
      <c r="M3" s="17"/>
    </row>
    <row r="4" spans="1:14" ht="12.95" customHeight="1" x14ac:dyDescent="0.15">
      <c r="A4" s="18" t="s">
        <v>94</v>
      </c>
      <c r="B4" s="18"/>
      <c r="C4" s="21" t="s">
        <v>196</v>
      </c>
      <c r="D4" s="22" t="s">
        <v>181</v>
      </c>
      <c r="E4" s="21"/>
      <c r="F4" s="16">
        <f>業者カード!AJ2</f>
        <v>2022</v>
      </c>
      <c r="G4" s="17"/>
      <c r="H4" s="17"/>
      <c r="I4" s="17"/>
      <c r="J4" s="17"/>
      <c r="K4" s="17"/>
      <c r="L4" s="17"/>
      <c r="M4" s="17"/>
    </row>
    <row r="5" spans="1:14" ht="12.95" customHeight="1" x14ac:dyDescent="0.15">
      <c r="A5" s="18" t="s">
        <v>209</v>
      </c>
      <c r="B5" s="18"/>
      <c r="C5" s="21" t="s">
        <v>196</v>
      </c>
      <c r="D5" s="22" t="s">
        <v>85</v>
      </c>
      <c r="E5" s="21"/>
      <c r="F5" s="16">
        <f>業者カード!AI5</f>
        <v>18201</v>
      </c>
      <c r="G5" s="17"/>
      <c r="H5" s="17"/>
      <c r="I5" s="17"/>
      <c r="J5" s="17"/>
      <c r="K5" s="17"/>
      <c r="L5" s="17"/>
      <c r="M5" s="17"/>
    </row>
    <row r="7" spans="1:14" ht="12.95" customHeight="1" x14ac:dyDescent="0.15">
      <c r="A7" s="18" t="s">
        <v>154</v>
      </c>
      <c r="B7" s="18"/>
      <c r="C7" s="24" t="s">
        <v>25</v>
      </c>
      <c r="D7" s="24" t="s">
        <v>179</v>
      </c>
      <c r="E7" s="24" t="s">
        <v>180</v>
      </c>
      <c r="F7" s="17" t="s">
        <v>93</v>
      </c>
      <c r="G7" s="17" t="s">
        <v>145</v>
      </c>
      <c r="H7" s="17"/>
      <c r="I7" s="17"/>
      <c r="J7" s="17"/>
      <c r="K7" s="17"/>
      <c r="L7" s="17"/>
      <c r="M7" s="17"/>
      <c r="N7" s="17"/>
    </row>
    <row r="8" spans="1:14" ht="12.95" customHeight="1" x14ac:dyDescent="0.15">
      <c r="A8" s="18" t="s">
        <v>14</v>
      </c>
      <c r="B8" s="18"/>
      <c r="C8" s="21" t="s">
        <v>195</v>
      </c>
      <c r="D8" s="21" t="s">
        <v>182</v>
      </c>
      <c r="E8" s="21" t="s">
        <v>211</v>
      </c>
      <c r="F8" s="16" t="str">
        <f>IF(業者カード!AB1="","",業者カード!AB1)</f>
        <v/>
      </c>
      <c r="G8" s="17"/>
      <c r="H8" s="17"/>
      <c r="I8" s="17"/>
      <c r="J8" s="17"/>
      <c r="K8" s="17"/>
      <c r="L8" s="17"/>
      <c r="M8" s="17"/>
      <c r="N8" s="16" t="s">
        <v>155</v>
      </c>
    </row>
    <row r="9" spans="1:14" ht="12.95" customHeight="1" x14ac:dyDescent="0.15">
      <c r="A9" s="18" t="s">
        <v>88</v>
      </c>
      <c r="B9" s="18"/>
      <c r="C9" s="21" t="s">
        <v>196</v>
      </c>
      <c r="D9" s="21" t="s">
        <v>205</v>
      </c>
      <c r="E9" s="21"/>
      <c r="F9" s="16" t="str">
        <f>業者カード!AH10</f>
        <v/>
      </c>
      <c r="G9" s="17">
        <f>業者カード!F10</f>
        <v>0</v>
      </c>
      <c r="H9" s="17"/>
      <c r="I9" s="17"/>
      <c r="J9" s="17"/>
      <c r="K9" s="17"/>
      <c r="L9" s="17"/>
      <c r="M9" s="17"/>
    </row>
    <row r="10" spans="1:14" ht="12.95" customHeight="1" x14ac:dyDescent="0.15">
      <c r="A10" s="18" t="s">
        <v>89</v>
      </c>
      <c r="B10" s="18"/>
      <c r="C10" s="21" t="s">
        <v>195</v>
      </c>
      <c r="D10" s="21" t="s">
        <v>182</v>
      </c>
      <c r="E10" s="21" t="s">
        <v>212</v>
      </c>
      <c r="F10" s="16" t="str">
        <f>業者カード!AI10</f>
        <v/>
      </c>
      <c r="G10" s="17">
        <f>業者カード!T10</f>
        <v>0</v>
      </c>
      <c r="H10" s="17"/>
      <c r="I10" s="17"/>
      <c r="J10" s="17"/>
      <c r="K10" s="17"/>
      <c r="L10" s="17"/>
      <c r="M10" s="17"/>
      <c r="N10" s="16" t="s">
        <v>156</v>
      </c>
    </row>
    <row r="11" spans="1:14" ht="12.95" customHeight="1" x14ac:dyDescent="0.15">
      <c r="A11" s="18" t="s">
        <v>503</v>
      </c>
      <c r="B11" s="18"/>
      <c r="C11" s="21" t="s">
        <v>195</v>
      </c>
      <c r="D11" s="21" t="s">
        <v>504</v>
      </c>
      <c r="E11" s="21" t="s">
        <v>505</v>
      </c>
      <c r="F11" s="16" t="str">
        <f>IF(業者カード!F8="","",業者カード!AH8)</f>
        <v/>
      </c>
      <c r="G11" s="17"/>
      <c r="H11" s="17"/>
      <c r="I11" s="17"/>
      <c r="J11" s="17"/>
      <c r="K11" s="17"/>
      <c r="L11" s="17"/>
      <c r="M11" s="17"/>
    </row>
    <row r="12" spans="1:14" ht="12.95" customHeight="1" x14ac:dyDescent="0.15">
      <c r="A12" s="18" t="s">
        <v>506</v>
      </c>
      <c r="B12" s="18"/>
      <c r="C12" s="77" t="s">
        <v>614</v>
      </c>
      <c r="D12" s="21" t="s">
        <v>504</v>
      </c>
      <c r="E12" s="21" t="s">
        <v>507</v>
      </c>
      <c r="F12" s="16" t="str">
        <f>IF(業者カード!F9="","",業者カード!F9)</f>
        <v/>
      </c>
      <c r="G12" s="17"/>
      <c r="H12" s="17"/>
      <c r="I12" s="17"/>
      <c r="J12" s="17"/>
      <c r="K12" s="17"/>
      <c r="L12" s="17"/>
      <c r="M12" s="17"/>
    </row>
    <row r="14" spans="1:14" ht="12.95" customHeight="1" x14ac:dyDescent="0.15">
      <c r="A14" s="18" t="s">
        <v>95</v>
      </c>
      <c r="B14" s="18"/>
      <c r="C14" s="24" t="s">
        <v>25</v>
      </c>
      <c r="D14" s="24" t="s">
        <v>179</v>
      </c>
      <c r="E14" s="24" t="s">
        <v>180</v>
      </c>
      <c r="F14" s="17"/>
      <c r="G14" s="17"/>
      <c r="H14" s="17"/>
      <c r="I14" s="17"/>
      <c r="J14" s="17"/>
      <c r="K14" s="17"/>
      <c r="L14" s="17"/>
      <c r="M14" s="17"/>
      <c r="N14" s="17" t="s">
        <v>158</v>
      </c>
    </row>
    <row r="15" spans="1:14" ht="12.95" customHeight="1" x14ac:dyDescent="0.15">
      <c r="A15" s="18" t="s">
        <v>96</v>
      </c>
      <c r="B15" s="18"/>
      <c r="C15" s="21" t="s">
        <v>196</v>
      </c>
      <c r="D15" s="21" t="s">
        <v>182</v>
      </c>
      <c r="E15" s="21"/>
      <c r="F15" s="16" t="str">
        <f>業者カード!AI15</f>
        <v/>
      </c>
      <c r="G15" s="17"/>
      <c r="H15" s="17"/>
      <c r="I15" s="17"/>
      <c r="J15" s="17"/>
      <c r="K15" s="17"/>
      <c r="L15" s="17"/>
      <c r="M15" s="17"/>
      <c r="N15" s="16" t="s">
        <v>161</v>
      </c>
    </row>
    <row r="16" spans="1:14" ht="12.95" customHeight="1" x14ac:dyDescent="0.15">
      <c r="A16" s="18" t="s">
        <v>97</v>
      </c>
      <c r="B16" s="18"/>
      <c r="C16" s="21" t="s">
        <v>195</v>
      </c>
      <c r="D16" s="21" t="s">
        <v>182</v>
      </c>
      <c r="E16" s="21" t="s">
        <v>213</v>
      </c>
      <c r="F16" s="16" t="str">
        <f>IF(業者カード!O15="","", 業者カード!AH15)</f>
        <v/>
      </c>
      <c r="G16" s="17"/>
      <c r="H16" s="17"/>
      <c r="I16" s="17"/>
      <c r="J16" s="17"/>
      <c r="K16" s="17"/>
      <c r="L16" s="17"/>
      <c r="M16" s="17"/>
      <c r="N16" s="16" t="s">
        <v>0</v>
      </c>
    </row>
    <row r="17" spans="1:14" ht="12.95" customHeight="1" x14ac:dyDescent="0.15">
      <c r="A17" s="18" t="s">
        <v>98</v>
      </c>
      <c r="B17" s="18"/>
      <c r="C17" s="21" t="s">
        <v>195</v>
      </c>
      <c r="D17" s="21" t="s">
        <v>182</v>
      </c>
      <c r="E17" s="21" t="s">
        <v>214</v>
      </c>
      <c r="F17" s="16" t="str">
        <f>IF(業者カード!O14="","",業者カード!AH14)</f>
        <v/>
      </c>
      <c r="G17" s="17"/>
      <c r="H17" s="17"/>
      <c r="I17" s="17"/>
      <c r="J17" s="17"/>
      <c r="K17" s="17"/>
      <c r="L17" s="17"/>
      <c r="M17" s="17"/>
      <c r="N17" s="16" t="s">
        <v>160</v>
      </c>
    </row>
    <row r="18" spans="1:14" ht="12.95" customHeight="1" x14ac:dyDescent="0.15">
      <c r="A18" s="18" t="s">
        <v>152</v>
      </c>
      <c r="B18" s="18"/>
      <c r="C18" s="21" t="s">
        <v>195</v>
      </c>
      <c r="D18" s="21" t="s">
        <v>182</v>
      </c>
      <c r="E18" s="21" t="s">
        <v>215</v>
      </c>
      <c r="F18" s="16" t="str">
        <f>IF(業者カード!AH16="","",業者カード!AH16)</f>
        <v/>
      </c>
      <c r="G18" s="17"/>
      <c r="H18" s="17"/>
      <c r="I18" s="17"/>
      <c r="J18" s="17"/>
      <c r="K18" s="17"/>
      <c r="L18" s="17"/>
      <c r="M18" s="17"/>
      <c r="N18" s="16" t="s">
        <v>162</v>
      </c>
    </row>
    <row r="19" spans="1:14" ht="12.95" customHeight="1" x14ac:dyDescent="0.15">
      <c r="A19" s="18" t="s">
        <v>1</v>
      </c>
      <c r="B19" s="18"/>
      <c r="C19" s="21" t="s">
        <v>195</v>
      </c>
      <c r="D19" s="21" t="s">
        <v>182</v>
      </c>
      <c r="E19" s="21" t="s">
        <v>216</v>
      </c>
      <c r="F19" s="16" t="str">
        <f>IF(業者カード!AH17="","",業者カード!AH17)</f>
        <v/>
      </c>
      <c r="G19" s="17"/>
      <c r="H19" s="17"/>
      <c r="I19" s="17"/>
      <c r="J19" s="17"/>
      <c r="K19" s="17"/>
      <c r="L19" s="17"/>
      <c r="M19" s="17"/>
      <c r="N19" s="16" t="s">
        <v>1</v>
      </c>
    </row>
    <row r="20" spans="1:14" ht="12.95" customHeight="1" x14ac:dyDescent="0.15">
      <c r="A20" s="18" t="s">
        <v>99</v>
      </c>
      <c r="B20" s="18" t="s">
        <v>100</v>
      </c>
      <c r="C20" s="21" t="s">
        <v>195</v>
      </c>
      <c r="D20" s="21" t="s">
        <v>182</v>
      </c>
      <c r="E20" s="21" t="s">
        <v>217</v>
      </c>
      <c r="F20" s="16" t="str">
        <f>IF(業者カード!H23="","",業者カード!H23)</f>
        <v/>
      </c>
      <c r="G20" s="17"/>
      <c r="H20" s="17"/>
      <c r="I20" s="17"/>
      <c r="J20" s="17"/>
      <c r="K20" s="17"/>
      <c r="L20" s="17"/>
      <c r="M20" s="17"/>
      <c r="N20" s="16" t="s">
        <v>100</v>
      </c>
    </row>
    <row r="21" spans="1:14" ht="12.95" customHeight="1" x14ac:dyDescent="0.15">
      <c r="A21" s="18"/>
      <c r="B21" s="18" t="s">
        <v>101</v>
      </c>
      <c r="C21" s="21" t="s">
        <v>195</v>
      </c>
      <c r="D21" s="21" t="s">
        <v>182</v>
      </c>
      <c r="E21" s="21" t="s">
        <v>218</v>
      </c>
      <c r="F21" s="16" t="str">
        <f>IF(業者カード!Q23="","",業者カード!Q23)</f>
        <v/>
      </c>
      <c r="G21" s="17"/>
      <c r="H21" s="17"/>
      <c r="I21" s="17"/>
      <c r="J21" s="17"/>
      <c r="K21" s="17"/>
      <c r="L21" s="17"/>
      <c r="M21" s="17"/>
      <c r="N21" s="16" t="s">
        <v>101</v>
      </c>
    </row>
    <row r="22" spans="1:14" ht="12.95" customHeight="1" x14ac:dyDescent="0.15">
      <c r="A22" s="18"/>
      <c r="B22" s="18" t="s">
        <v>5</v>
      </c>
      <c r="C22" s="21" t="s">
        <v>195</v>
      </c>
      <c r="D22" s="21" t="s">
        <v>182</v>
      </c>
      <c r="E22" s="21" t="s">
        <v>219</v>
      </c>
      <c r="F22" s="16" t="str">
        <f>IF(業者カード!Q22="","",業者カード!Q22)</f>
        <v/>
      </c>
      <c r="G22" s="17"/>
      <c r="H22" s="17"/>
      <c r="I22" s="17"/>
      <c r="J22" s="17"/>
      <c r="K22" s="17"/>
      <c r="L22" s="17"/>
      <c r="M22" s="17"/>
      <c r="N22" s="16" t="s">
        <v>159</v>
      </c>
    </row>
    <row r="23" spans="1:14" ht="12.95" customHeight="1" x14ac:dyDescent="0.15">
      <c r="A23" s="18" t="s">
        <v>102</v>
      </c>
      <c r="B23" s="18"/>
      <c r="C23" s="21" t="s">
        <v>195</v>
      </c>
      <c r="D23" s="21" t="s">
        <v>182</v>
      </c>
      <c r="E23" s="21" t="s">
        <v>220</v>
      </c>
      <c r="F23" s="16" t="str">
        <f>IF(業者カード!F24="","",業者カード!F24)</f>
        <v/>
      </c>
      <c r="G23" s="17"/>
      <c r="H23" s="17"/>
      <c r="I23" s="17"/>
      <c r="J23" s="17"/>
      <c r="K23" s="17"/>
      <c r="L23" s="17"/>
      <c r="M23" s="17"/>
      <c r="N23" s="16" t="s">
        <v>102</v>
      </c>
    </row>
    <row r="24" spans="1:14" ht="12.95" customHeight="1" x14ac:dyDescent="0.15">
      <c r="A24" s="18" t="s">
        <v>163</v>
      </c>
      <c r="B24" s="18"/>
      <c r="C24" s="21" t="s">
        <v>195</v>
      </c>
      <c r="D24" s="21" t="s">
        <v>182</v>
      </c>
      <c r="E24" s="21" t="s">
        <v>221</v>
      </c>
      <c r="F24" s="16" t="str">
        <f>IF(業者カード!F25="","",業者カード!F25)</f>
        <v/>
      </c>
      <c r="G24" s="17"/>
      <c r="H24" s="17"/>
      <c r="I24" s="17"/>
      <c r="J24" s="17"/>
      <c r="K24" s="17"/>
      <c r="L24" s="17"/>
      <c r="M24" s="17"/>
      <c r="N24" s="16" t="s">
        <v>163</v>
      </c>
    </row>
    <row r="25" spans="1:14" ht="12.95" customHeight="1" x14ac:dyDescent="0.15">
      <c r="A25" s="18" t="s">
        <v>165</v>
      </c>
      <c r="B25" s="18"/>
      <c r="C25" s="21" t="s">
        <v>195</v>
      </c>
      <c r="D25" s="21" t="s">
        <v>182</v>
      </c>
      <c r="E25" s="21" t="s">
        <v>222</v>
      </c>
      <c r="F25" s="16" t="str">
        <f>IF(業者カード!F26="","",業者カード!F26)</f>
        <v/>
      </c>
      <c r="G25" s="17"/>
      <c r="H25" s="17"/>
      <c r="I25" s="17"/>
      <c r="J25" s="17"/>
      <c r="K25" s="17"/>
      <c r="L25" s="17"/>
      <c r="M25" s="17"/>
      <c r="N25" s="16" t="s">
        <v>164</v>
      </c>
    </row>
    <row r="27" spans="1:14" ht="12.95" customHeight="1" x14ac:dyDescent="0.15">
      <c r="A27" s="18" t="s">
        <v>103</v>
      </c>
      <c r="B27" s="18"/>
      <c r="C27" s="24" t="s">
        <v>25</v>
      </c>
      <c r="D27" s="24" t="s">
        <v>179</v>
      </c>
      <c r="E27" s="24" t="s">
        <v>180</v>
      </c>
      <c r="F27" s="17"/>
      <c r="G27" s="17"/>
      <c r="H27" s="17"/>
      <c r="I27" s="17"/>
      <c r="J27" s="17"/>
      <c r="K27" s="17"/>
      <c r="L27" s="17"/>
      <c r="M27" s="17"/>
      <c r="N27" s="17" t="s">
        <v>169</v>
      </c>
    </row>
    <row r="28" spans="1:14" ht="12.95" customHeight="1" x14ac:dyDescent="0.15">
      <c r="A28" s="18" t="s">
        <v>104</v>
      </c>
      <c r="B28" s="18"/>
      <c r="C28" s="77" t="s">
        <v>614</v>
      </c>
      <c r="D28" s="21" t="s">
        <v>251</v>
      </c>
      <c r="E28" s="21" t="s">
        <v>223</v>
      </c>
      <c r="F28" s="16" t="str">
        <f>IF(業者カード!Q31="","",業者カード!AH31)</f>
        <v/>
      </c>
      <c r="G28" s="17"/>
      <c r="H28" s="17"/>
      <c r="I28" s="17"/>
      <c r="J28" s="17"/>
      <c r="K28" s="17"/>
      <c r="L28" s="17"/>
      <c r="M28" s="17"/>
      <c r="N28" s="16" t="s">
        <v>8</v>
      </c>
    </row>
    <row r="29" spans="1:14" ht="12.95" customHeight="1" x14ac:dyDescent="0.15">
      <c r="A29" s="18" t="s">
        <v>105</v>
      </c>
      <c r="B29" s="18"/>
      <c r="C29" s="77" t="s">
        <v>614</v>
      </c>
      <c r="D29" s="21" t="s">
        <v>251</v>
      </c>
      <c r="E29" s="21" t="s">
        <v>224</v>
      </c>
      <c r="F29" s="16" t="str">
        <f>IF(業者カード!Q30="","",業者カード!AH30)</f>
        <v/>
      </c>
      <c r="G29" s="17"/>
      <c r="H29" s="17"/>
      <c r="I29" s="17"/>
      <c r="J29" s="17"/>
      <c r="K29" s="17"/>
      <c r="L29" s="17"/>
      <c r="M29" s="17"/>
      <c r="N29" s="16" t="s">
        <v>160</v>
      </c>
    </row>
    <row r="30" spans="1:14" ht="12.95" customHeight="1" x14ac:dyDescent="0.15">
      <c r="A30" s="18" t="s">
        <v>152</v>
      </c>
      <c r="B30" s="18"/>
      <c r="C30" s="77" t="s">
        <v>614</v>
      </c>
      <c r="D30" s="21" t="s">
        <v>251</v>
      </c>
      <c r="E30" s="21" t="s">
        <v>225</v>
      </c>
      <c r="F30" s="16" t="str">
        <f>IF(業者カード!AH32="","",業者カード!AH32)</f>
        <v/>
      </c>
      <c r="G30" s="17"/>
      <c r="H30" s="17"/>
      <c r="I30" s="17"/>
      <c r="J30" s="17"/>
      <c r="K30" s="17"/>
      <c r="L30" s="17"/>
      <c r="M30" s="17"/>
      <c r="N30" s="16" t="s">
        <v>162</v>
      </c>
    </row>
    <row r="31" spans="1:14" ht="12.95" customHeight="1" x14ac:dyDescent="0.15">
      <c r="A31" s="18" t="s">
        <v>1</v>
      </c>
      <c r="B31" s="18"/>
      <c r="C31" s="77" t="s">
        <v>614</v>
      </c>
      <c r="D31" s="21" t="s">
        <v>251</v>
      </c>
      <c r="E31" s="21" t="s">
        <v>226</v>
      </c>
      <c r="F31" s="16" t="str">
        <f>IF(業者カード!AH33="","",業者カード!AH33)</f>
        <v/>
      </c>
      <c r="G31" s="17"/>
      <c r="H31" s="17"/>
      <c r="I31" s="17"/>
      <c r="J31" s="17"/>
      <c r="K31" s="17"/>
      <c r="L31" s="17"/>
      <c r="M31" s="17"/>
      <c r="N31" s="16" t="s">
        <v>1</v>
      </c>
    </row>
    <row r="32" spans="1:14" ht="12.95" customHeight="1" x14ac:dyDescent="0.15">
      <c r="A32" s="18" t="s">
        <v>99</v>
      </c>
      <c r="B32" s="18" t="s">
        <v>100</v>
      </c>
      <c r="C32" s="77" t="s">
        <v>614</v>
      </c>
      <c r="D32" s="21" t="s">
        <v>251</v>
      </c>
      <c r="E32" s="21" t="s">
        <v>227</v>
      </c>
      <c r="F32" s="16" t="str">
        <f>IF(業者カード!H37="","",業者カード!H37)</f>
        <v/>
      </c>
      <c r="G32" s="17"/>
      <c r="H32" s="17"/>
      <c r="I32" s="17"/>
      <c r="J32" s="17"/>
      <c r="K32" s="17"/>
      <c r="L32" s="17"/>
      <c r="M32" s="17"/>
      <c r="N32" s="16" t="s">
        <v>100</v>
      </c>
    </row>
    <row r="33" spans="1:14" ht="12.95" customHeight="1" x14ac:dyDescent="0.15">
      <c r="A33" s="18"/>
      <c r="B33" s="18" t="s">
        <v>101</v>
      </c>
      <c r="C33" s="77" t="s">
        <v>614</v>
      </c>
      <c r="D33" s="21" t="s">
        <v>251</v>
      </c>
      <c r="E33" s="21" t="s">
        <v>228</v>
      </c>
      <c r="F33" s="16" t="str">
        <f>IF(業者カード!Q37="","",業者カード!Q37)</f>
        <v/>
      </c>
      <c r="G33" s="17"/>
      <c r="H33" s="17"/>
      <c r="I33" s="17"/>
      <c r="J33" s="17"/>
      <c r="K33" s="17"/>
      <c r="L33" s="17"/>
      <c r="M33" s="17"/>
      <c r="N33" s="16" t="s">
        <v>101</v>
      </c>
    </row>
    <row r="34" spans="1:14" ht="12.95" customHeight="1" x14ac:dyDescent="0.15">
      <c r="A34" s="18"/>
      <c r="B34" s="18" t="s">
        <v>5</v>
      </c>
      <c r="C34" s="77" t="s">
        <v>614</v>
      </c>
      <c r="D34" s="21" t="s">
        <v>251</v>
      </c>
      <c r="E34" s="21" t="s">
        <v>229</v>
      </c>
      <c r="F34" s="16" t="str">
        <f>IF(業者カード!Q36="","",業者カード!Q36)</f>
        <v/>
      </c>
      <c r="G34" s="17"/>
      <c r="H34" s="17"/>
      <c r="I34" s="17"/>
      <c r="J34" s="17"/>
      <c r="K34" s="17"/>
      <c r="L34" s="17"/>
      <c r="M34" s="17"/>
      <c r="N34" s="16" t="s">
        <v>159</v>
      </c>
    </row>
    <row r="35" spans="1:14" ht="12.95" customHeight="1" x14ac:dyDescent="0.15">
      <c r="A35" s="18" t="s">
        <v>102</v>
      </c>
      <c r="B35" s="18"/>
      <c r="C35" s="77" t="s">
        <v>614</v>
      </c>
      <c r="D35" s="21" t="s">
        <v>251</v>
      </c>
      <c r="E35" s="21" t="s">
        <v>230</v>
      </c>
      <c r="F35" s="16" t="str">
        <f>IF(業者カード!F38="","",業者カード!F38)</f>
        <v/>
      </c>
      <c r="G35" s="17"/>
      <c r="H35" s="17"/>
      <c r="I35" s="17"/>
      <c r="J35" s="17"/>
      <c r="K35" s="17"/>
      <c r="L35" s="17"/>
      <c r="M35" s="17"/>
      <c r="N35" s="16" t="s">
        <v>102</v>
      </c>
    </row>
    <row r="36" spans="1:14" ht="12.95" customHeight="1" x14ac:dyDescent="0.15">
      <c r="A36" s="18" t="s">
        <v>163</v>
      </c>
      <c r="B36" s="18"/>
      <c r="C36" s="77" t="s">
        <v>614</v>
      </c>
      <c r="D36" s="21" t="s">
        <v>251</v>
      </c>
      <c r="E36" s="21" t="s">
        <v>231</v>
      </c>
      <c r="F36" s="16" t="str">
        <f>IF(業者カード!T38="","",業者カード!T38)</f>
        <v/>
      </c>
      <c r="G36" s="17"/>
      <c r="H36" s="17"/>
      <c r="I36" s="17"/>
      <c r="J36" s="17"/>
      <c r="K36" s="17"/>
      <c r="L36" s="17"/>
      <c r="M36" s="17"/>
      <c r="N36" s="16" t="s">
        <v>163</v>
      </c>
    </row>
    <row r="37" spans="1:14" ht="12.95" customHeight="1" x14ac:dyDescent="0.15">
      <c r="A37" s="18" t="s">
        <v>165</v>
      </c>
      <c r="B37" s="18"/>
      <c r="C37" s="77" t="s">
        <v>614</v>
      </c>
      <c r="D37" s="21" t="s">
        <v>251</v>
      </c>
      <c r="E37" s="21" t="s">
        <v>232</v>
      </c>
      <c r="F37" s="16" t="str">
        <f>IF(業者カード!F39="","",業者カード!F39)</f>
        <v/>
      </c>
      <c r="G37" s="17"/>
      <c r="H37" s="17"/>
      <c r="I37" s="17"/>
      <c r="J37" s="17"/>
      <c r="K37" s="17"/>
      <c r="L37" s="17"/>
      <c r="M37" s="17"/>
      <c r="N37" s="16" t="s">
        <v>164</v>
      </c>
    </row>
    <row r="39" spans="1:14" ht="12.95" customHeight="1" x14ac:dyDescent="0.15">
      <c r="A39" s="18"/>
      <c r="B39" s="18"/>
      <c r="C39" s="24" t="s">
        <v>25</v>
      </c>
      <c r="D39" s="24" t="s">
        <v>179</v>
      </c>
      <c r="E39" s="24" t="s">
        <v>180</v>
      </c>
      <c r="F39" s="17"/>
      <c r="G39" s="17"/>
      <c r="H39" s="17"/>
      <c r="I39" s="17"/>
      <c r="J39" s="17"/>
      <c r="K39" s="17"/>
      <c r="L39" s="17"/>
      <c r="M39" s="17"/>
      <c r="N39" s="17" t="s">
        <v>158</v>
      </c>
    </row>
    <row r="40" spans="1:14" ht="12.95" customHeight="1" x14ac:dyDescent="0.15">
      <c r="A40" s="18" t="s">
        <v>106</v>
      </c>
      <c r="B40" s="18"/>
      <c r="C40" s="21" t="s">
        <v>195</v>
      </c>
      <c r="D40" s="21" t="s">
        <v>251</v>
      </c>
      <c r="E40" s="21" t="s">
        <v>233</v>
      </c>
      <c r="F40" s="16" t="str">
        <f>IF(業者カード!F42="","",業者カード!F42)</f>
        <v/>
      </c>
      <c r="G40" s="17"/>
      <c r="H40" s="17"/>
      <c r="I40" s="17"/>
      <c r="J40" s="17"/>
      <c r="K40" s="17"/>
      <c r="L40" s="17"/>
      <c r="M40" s="17"/>
      <c r="N40" s="16" t="s">
        <v>106</v>
      </c>
    </row>
    <row r="41" spans="1:14" ht="12.95" customHeight="1" x14ac:dyDescent="0.15">
      <c r="A41" s="18" t="s">
        <v>107</v>
      </c>
      <c r="B41" s="18"/>
      <c r="C41" s="77" t="s">
        <v>614</v>
      </c>
      <c r="D41" s="21" t="s">
        <v>251</v>
      </c>
      <c r="E41" s="21" t="s">
        <v>234</v>
      </c>
      <c r="F41" s="16" t="e">
        <f>IF(業者カード!#REF!="","",業者カード!#REF!)</f>
        <v>#REF!</v>
      </c>
      <c r="G41" s="17"/>
      <c r="H41" s="17"/>
      <c r="I41" s="17"/>
      <c r="J41" s="17"/>
      <c r="K41" s="17"/>
      <c r="L41" s="17"/>
      <c r="M41" s="17"/>
      <c r="N41" s="16" t="s">
        <v>107</v>
      </c>
    </row>
    <row r="42" spans="1:14" ht="12.95" customHeight="1" x14ac:dyDescent="0.15">
      <c r="A42" s="18" t="s">
        <v>108</v>
      </c>
      <c r="B42" s="18"/>
      <c r="C42" s="77" t="s">
        <v>614</v>
      </c>
      <c r="D42" s="21" t="s">
        <v>251</v>
      </c>
      <c r="E42" s="21" t="s">
        <v>235</v>
      </c>
      <c r="F42" s="16" t="str">
        <f>IF(業者カード!F43="","",業者カード!F43)</f>
        <v/>
      </c>
      <c r="G42" s="17"/>
      <c r="H42" s="17"/>
      <c r="I42" s="17"/>
      <c r="J42" s="17"/>
      <c r="K42" s="17"/>
      <c r="L42" s="17"/>
      <c r="M42" s="17"/>
      <c r="N42" s="16" t="s">
        <v>166</v>
      </c>
    </row>
    <row r="43" spans="1:14" ht="12.95" customHeight="1" x14ac:dyDescent="0.15">
      <c r="A43" s="18" t="s">
        <v>109</v>
      </c>
      <c r="B43" s="18"/>
      <c r="C43" s="77" t="s">
        <v>614</v>
      </c>
      <c r="D43" s="21" t="s">
        <v>251</v>
      </c>
      <c r="E43" s="21" t="s">
        <v>236</v>
      </c>
      <c r="F43" s="16" t="str">
        <f>IF(業者カード!U43="","",業者カード!U43)</f>
        <v/>
      </c>
      <c r="G43" s="17"/>
      <c r="H43" s="17"/>
      <c r="I43" s="17"/>
      <c r="J43" s="17"/>
      <c r="K43" s="17"/>
      <c r="L43" s="17"/>
      <c r="M43" s="17"/>
      <c r="N43" s="16" t="s">
        <v>167</v>
      </c>
    </row>
    <row r="44" spans="1:14" ht="12.95" customHeight="1" x14ac:dyDescent="0.15">
      <c r="A44" s="18" t="s">
        <v>110</v>
      </c>
      <c r="B44" s="18"/>
      <c r="C44" s="21" t="s">
        <v>195</v>
      </c>
      <c r="D44" s="21" t="s">
        <v>251</v>
      </c>
      <c r="E44" s="21" t="s">
        <v>237</v>
      </c>
      <c r="F44" s="16" t="str">
        <f>IF(業者カード!U42="","",業者カード!U42)</f>
        <v/>
      </c>
      <c r="G44" s="17"/>
      <c r="H44" s="17"/>
      <c r="I44" s="17"/>
      <c r="J44" s="17"/>
      <c r="K44" s="17"/>
      <c r="L44" s="17"/>
      <c r="M44" s="17"/>
      <c r="N44" s="16" t="s">
        <v>168</v>
      </c>
    </row>
    <row r="46" spans="1:14" ht="12.95" customHeight="1" x14ac:dyDescent="0.15">
      <c r="A46" s="18" t="s">
        <v>68</v>
      </c>
      <c r="B46" s="18"/>
      <c r="C46" s="24" t="s">
        <v>25</v>
      </c>
      <c r="D46" s="24" t="s">
        <v>179</v>
      </c>
      <c r="E46" s="24" t="s">
        <v>180</v>
      </c>
      <c r="F46" s="17"/>
      <c r="G46" s="17"/>
      <c r="H46" s="17"/>
      <c r="I46" s="17"/>
      <c r="J46" s="17"/>
      <c r="K46" s="17"/>
      <c r="L46" s="17"/>
      <c r="M46" s="17"/>
      <c r="N46" s="17" t="s">
        <v>170</v>
      </c>
    </row>
    <row r="47" spans="1:14" ht="12.95" customHeight="1" x14ac:dyDescent="0.15">
      <c r="A47" s="18" t="s">
        <v>111</v>
      </c>
      <c r="B47" s="18"/>
      <c r="C47" s="21" t="s">
        <v>195</v>
      </c>
      <c r="D47" s="21" t="s">
        <v>251</v>
      </c>
      <c r="E47" s="21" t="s">
        <v>238</v>
      </c>
      <c r="F47" s="16" t="str">
        <f>IF(業者カード!H48="","",業者カード!H48)</f>
        <v/>
      </c>
      <c r="G47" s="17"/>
      <c r="H47" s="17"/>
      <c r="I47" s="17"/>
      <c r="J47" s="17"/>
      <c r="K47" s="17"/>
      <c r="L47" s="17"/>
      <c r="M47" s="17"/>
      <c r="N47" s="16" t="s">
        <v>23</v>
      </c>
    </row>
    <row r="48" spans="1:14" ht="12.95" customHeight="1" x14ac:dyDescent="0.15">
      <c r="A48" s="18" t="s">
        <v>101</v>
      </c>
      <c r="B48" s="18"/>
      <c r="C48" s="21" t="s">
        <v>195</v>
      </c>
      <c r="D48" s="21" t="s">
        <v>251</v>
      </c>
      <c r="E48" s="21" t="s">
        <v>239</v>
      </c>
      <c r="F48" s="16" t="str">
        <f>IF(業者カード!Q48="","",業者カード!Q48)</f>
        <v/>
      </c>
      <c r="G48" s="17"/>
      <c r="H48" s="17"/>
      <c r="I48" s="17"/>
      <c r="J48" s="17"/>
      <c r="K48" s="17"/>
      <c r="L48" s="17"/>
      <c r="M48" s="17"/>
      <c r="N48" s="16" t="s">
        <v>7</v>
      </c>
    </row>
    <row r="49" spans="1:14" ht="12.95" customHeight="1" x14ac:dyDescent="0.15">
      <c r="A49" s="18" t="s">
        <v>105</v>
      </c>
      <c r="B49" s="18"/>
      <c r="C49" s="21" t="s">
        <v>195</v>
      </c>
      <c r="D49" s="21" t="s">
        <v>251</v>
      </c>
      <c r="E49" s="21" t="s">
        <v>240</v>
      </c>
      <c r="F49" s="16" t="str">
        <f>IF(業者カード!Q47="","",業者カード!Q47)</f>
        <v/>
      </c>
      <c r="G49" s="17"/>
      <c r="H49" s="17"/>
      <c r="I49" s="17"/>
      <c r="J49" s="17"/>
      <c r="K49" s="17"/>
      <c r="L49" s="17"/>
      <c r="M49" s="17"/>
      <c r="N49" s="16" t="s">
        <v>160</v>
      </c>
    </row>
    <row r="50" spans="1:14" ht="12.95" customHeight="1" x14ac:dyDescent="0.15">
      <c r="A50" s="18" t="s">
        <v>102</v>
      </c>
      <c r="B50" s="18"/>
      <c r="C50" s="21" t="s">
        <v>195</v>
      </c>
      <c r="D50" s="21" t="s">
        <v>251</v>
      </c>
      <c r="E50" s="21" t="s">
        <v>241</v>
      </c>
      <c r="F50" s="16" t="str">
        <f>IF(業者カード!F49="","",業者カード!F49)</f>
        <v/>
      </c>
      <c r="G50" s="17"/>
      <c r="H50" s="17"/>
      <c r="I50" s="17"/>
      <c r="J50" s="17"/>
      <c r="K50" s="17"/>
      <c r="L50" s="17"/>
      <c r="M50" s="17"/>
      <c r="N50" s="16" t="s">
        <v>102</v>
      </c>
    </row>
    <row r="51" spans="1:14" ht="12.95" customHeight="1" x14ac:dyDescent="0.15">
      <c r="A51" s="18" t="s">
        <v>163</v>
      </c>
      <c r="B51" s="18"/>
      <c r="C51" s="21" t="s">
        <v>195</v>
      </c>
      <c r="D51" s="21" t="s">
        <v>251</v>
      </c>
      <c r="E51" s="21" t="s">
        <v>242</v>
      </c>
      <c r="F51" s="16" t="str">
        <f>IF(業者カード!F50="","",業者カード!F50)</f>
        <v/>
      </c>
      <c r="G51" s="17"/>
      <c r="H51" s="17"/>
      <c r="I51" s="17"/>
      <c r="J51" s="17"/>
      <c r="K51" s="17"/>
      <c r="L51" s="17"/>
      <c r="M51" s="17"/>
      <c r="N51" s="16" t="s">
        <v>163</v>
      </c>
    </row>
    <row r="52" spans="1:14" ht="12.95" customHeight="1" x14ac:dyDescent="0.15">
      <c r="A52" s="18" t="s">
        <v>165</v>
      </c>
      <c r="B52" s="18"/>
      <c r="C52" s="21" t="s">
        <v>195</v>
      </c>
      <c r="D52" s="21" t="s">
        <v>251</v>
      </c>
      <c r="E52" s="21" t="s">
        <v>243</v>
      </c>
      <c r="F52" s="16" t="str">
        <f>IF(業者カード!F51="","",業者カード!F51)</f>
        <v/>
      </c>
      <c r="G52" s="17"/>
      <c r="H52" s="17"/>
      <c r="I52" s="17"/>
      <c r="J52" s="17"/>
      <c r="K52" s="17"/>
      <c r="L52" s="17"/>
      <c r="M52" s="17"/>
      <c r="N52" s="16" t="s">
        <v>164</v>
      </c>
    </row>
    <row r="57" spans="1:14" ht="12.95" customHeight="1" x14ac:dyDescent="0.15">
      <c r="A57" s="18" t="s">
        <v>112</v>
      </c>
      <c r="B57" s="18"/>
      <c r="C57" s="24" t="s">
        <v>25</v>
      </c>
      <c r="D57" s="24" t="s">
        <v>179</v>
      </c>
      <c r="E57" s="24" t="s">
        <v>180</v>
      </c>
      <c r="F57" s="17" t="s">
        <v>93</v>
      </c>
      <c r="G57" s="17" t="s">
        <v>145</v>
      </c>
      <c r="H57" s="17"/>
      <c r="I57" s="17"/>
      <c r="J57" s="17"/>
      <c r="K57" s="17"/>
      <c r="L57" s="17"/>
      <c r="M57" s="17"/>
      <c r="N57" s="17" t="s">
        <v>172</v>
      </c>
    </row>
    <row r="58" spans="1:14" ht="12.95" customHeight="1" x14ac:dyDescent="0.15">
      <c r="A58" s="18" t="s">
        <v>113</v>
      </c>
      <c r="B58" s="18"/>
      <c r="C58" s="21" t="s">
        <v>195</v>
      </c>
      <c r="D58" s="21" t="s">
        <v>183</v>
      </c>
      <c r="E58" s="21" t="s">
        <v>244</v>
      </c>
      <c r="F58" s="16" t="str">
        <f>IF(業者カード!AH57="","",業者カード!AH57)</f>
        <v/>
      </c>
      <c r="G58" s="17">
        <f>業者カード!F57</f>
        <v>0</v>
      </c>
      <c r="H58" s="17"/>
      <c r="I58" s="17"/>
      <c r="J58" s="17"/>
      <c r="K58" s="17"/>
      <c r="L58" s="17"/>
      <c r="M58" s="17"/>
      <c r="N58" s="16" t="s">
        <v>173</v>
      </c>
    </row>
    <row r="59" spans="1:14" ht="12.95" customHeight="1" x14ac:dyDescent="0.15">
      <c r="A59" s="76" t="s">
        <v>114</v>
      </c>
      <c r="B59" s="76"/>
      <c r="C59" s="77" t="s">
        <v>614</v>
      </c>
      <c r="D59" s="77" t="s">
        <v>183</v>
      </c>
      <c r="E59" s="77" t="s">
        <v>245</v>
      </c>
      <c r="F59" s="77" t="str">
        <f>IF(業者カード!T57="","",業者カード!T57)</f>
        <v/>
      </c>
      <c r="G59" s="77"/>
      <c r="H59" s="77"/>
      <c r="I59" s="77"/>
      <c r="J59" s="77"/>
      <c r="K59" s="77"/>
      <c r="L59" s="77"/>
      <c r="M59" s="77"/>
      <c r="N59" s="16" t="s">
        <v>174</v>
      </c>
    </row>
    <row r="60" spans="1:14" ht="12.95" customHeight="1" x14ac:dyDescent="0.15">
      <c r="A60" s="76" t="s">
        <v>115</v>
      </c>
      <c r="B60" s="76"/>
      <c r="C60" s="77" t="s">
        <v>614</v>
      </c>
      <c r="D60" s="77" t="s">
        <v>183</v>
      </c>
      <c r="E60" s="77" t="s">
        <v>254</v>
      </c>
      <c r="F60" s="78" t="str">
        <f>IF(業者カード!AB57="","",業者カード!AB57)</f>
        <v/>
      </c>
      <c r="G60" s="77"/>
      <c r="H60" s="77"/>
      <c r="I60" s="77"/>
      <c r="J60" s="77"/>
      <c r="K60" s="77"/>
      <c r="L60" s="77"/>
      <c r="M60" s="77"/>
      <c r="N60" s="16" t="s">
        <v>175</v>
      </c>
    </row>
    <row r="61" spans="1:14" ht="12.95" customHeight="1" x14ac:dyDescent="0.15">
      <c r="A61" s="76" t="s">
        <v>113</v>
      </c>
      <c r="B61" s="76"/>
      <c r="C61" s="77" t="s">
        <v>614</v>
      </c>
      <c r="D61" s="77" t="s">
        <v>183</v>
      </c>
      <c r="E61" s="77"/>
      <c r="F61" s="77" t="e">
        <f>IF(業者カード!#REF!="","",業者カード!#REF!)</f>
        <v>#REF!</v>
      </c>
      <c r="G61" s="77" t="e">
        <f>業者カード!#REF!</f>
        <v>#REF!</v>
      </c>
      <c r="H61" s="77"/>
      <c r="I61" s="77"/>
      <c r="J61" s="77"/>
      <c r="K61" s="77"/>
      <c r="L61" s="77"/>
      <c r="M61" s="77"/>
      <c r="N61" s="20" t="s">
        <v>171</v>
      </c>
    </row>
    <row r="62" spans="1:14" ht="12.95" customHeight="1" x14ac:dyDescent="0.15">
      <c r="A62" s="76" t="s">
        <v>114</v>
      </c>
      <c r="B62" s="76"/>
      <c r="C62" s="77" t="s">
        <v>614</v>
      </c>
      <c r="D62" s="77" t="s">
        <v>183</v>
      </c>
      <c r="E62" s="77"/>
      <c r="F62" s="77" t="e">
        <f>IF(業者カード!#REF!="","",業者カード!#REF!)</f>
        <v>#REF!</v>
      </c>
      <c r="G62" s="77"/>
      <c r="H62" s="77"/>
      <c r="I62" s="77"/>
      <c r="J62" s="77"/>
      <c r="K62" s="77"/>
      <c r="L62" s="77"/>
      <c r="M62" s="77"/>
      <c r="N62" s="20" t="s">
        <v>171</v>
      </c>
    </row>
    <row r="63" spans="1:14" ht="12.95" customHeight="1" x14ac:dyDescent="0.15">
      <c r="A63" s="76" t="s">
        <v>115</v>
      </c>
      <c r="B63" s="76"/>
      <c r="C63" s="77" t="s">
        <v>614</v>
      </c>
      <c r="D63" s="77" t="s">
        <v>183</v>
      </c>
      <c r="E63" s="77"/>
      <c r="F63" s="78" t="e">
        <f>IF(業者カード!#REF!="","",業者カード!#REF!)</f>
        <v>#REF!</v>
      </c>
      <c r="G63" s="77"/>
      <c r="H63" s="77"/>
      <c r="I63" s="77"/>
      <c r="J63" s="77"/>
      <c r="K63" s="77"/>
      <c r="L63" s="77"/>
      <c r="M63" s="77"/>
      <c r="N63" s="20" t="s">
        <v>171</v>
      </c>
    </row>
    <row r="65" spans="1:15" ht="12.95" customHeight="1" x14ac:dyDescent="0.15">
      <c r="A65" s="18" t="s">
        <v>116</v>
      </c>
      <c r="B65" s="18"/>
      <c r="C65" s="77" t="s">
        <v>614</v>
      </c>
      <c r="D65" s="21" t="s">
        <v>252</v>
      </c>
      <c r="E65" s="21" t="s">
        <v>246</v>
      </c>
      <c r="F65" s="16" t="str">
        <f>IF(業者カード!F59="","",業者カード!F59)</f>
        <v/>
      </c>
      <c r="G65" s="17"/>
      <c r="H65" s="17"/>
      <c r="I65" s="17"/>
      <c r="J65" s="17"/>
      <c r="K65" s="17"/>
      <c r="L65" s="17"/>
      <c r="M65" s="17"/>
      <c r="N65" s="16" t="s">
        <v>12</v>
      </c>
    </row>
    <row r="66" spans="1:15" ht="12.95" customHeight="1" x14ac:dyDescent="0.15">
      <c r="A66" s="18" t="s">
        <v>117</v>
      </c>
      <c r="B66" s="18"/>
      <c r="C66" s="77" t="s">
        <v>614</v>
      </c>
      <c r="D66" s="21" t="s">
        <v>252</v>
      </c>
      <c r="E66" s="21" t="s">
        <v>247</v>
      </c>
      <c r="F66" s="16" t="str">
        <f>IF(業者カード!X59="","",業者カード!X59)</f>
        <v/>
      </c>
      <c r="G66" s="17"/>
      <c r="H66" s="17"/>
      <c r="I66" s="17"/>
      <c r="J66" s="17"/>
      <c r="K66" s="17"/>
      <c r="L66" s="17"/>
      <c r="M66" s="17"/>
      <c r="N66" s="20" t="s">
        <v>171</v>
      </c>
    </row>
    <row r="70" spans="1:15" ht="12.95" customHeight="1" x14ac:dyDescent="0.15">
      <c r="K70" s="16" t="s">
        <v>587</v>
      </c>
    </row>
    <row r="71" spans="1:15" ht="12.95" customHeight="1" x14ac:dyDescent="0.15">
      <c r="A71" s="18" t="s">
        <v>118</v>
      </c>
      <c r="B71" s="18"/>
      <c r="C71" s="24" t="s">
        <v>25</v>
      </c>
      <c r="D71" s="24" t="s">
        <v>179</v>
      </c>
      <c r="E71" s="24" t="s">
        <v>180</v>
      </c>
      <c r="F71" s="24" t="s">
        <v>618</v>
      </c>
      <c r="G71" s="17" t="s">
        <v>185</v>
      </c>
      <c r="H71" s="17" t="s">
        <v>186</v>
      </c>
      <c r="I71" s="17" t="s">
        <v>187</v>
      </c>
      <c r="J71" s="17" t="s">
        <v>188</v>
      </c>
      <c r="K71" s="17" t="s">
        <v>203</v>
      </c>
      <c r="L71" s="115" t="s">
        <v>581</v>
      </c>
      <c r="M71" s="115" t="s">
        <v>582</v>
      </c>
      <c r="N71" s="115" t="s">
        <v>583</v>
      </c>
      <c r="O71" s="17" t="s">
        <v>172</v>
      </c>
    </row>
    <row r="72" spans="1:15" ht="12.95" customHeight="1" x14ac:dyDescent="0.15">
      <c r="A72" s="18"/>
      <c r="B72" s="18"/>
      <c r="C72" s="21" t="s">
        <v>193</v>
      </c>
      <c r="D72" s="21" t="s">
        <v>184</v>
      </c>
      <c r="E72" s="21" t="s">
        <v>248</v>
      </c>
      <c r="F72" s="21" t="s">
        <v>617</v>
      </c>
      <c r="G72" s="25" t="s">
        <v>253</v>
      </c>
      <c r="H72" s="21" t="s">
        <v>189</v>
      </c>
      <c r="I72" s="21" t="s">
        <v>190</v>
      </c>
      <c r="J72" s="77" t="s">
        <v>615</v>
      </c>
      <c r="K72" s="77" t="s">
        <v>616</v>
      </c>
      <c r="L72" s="21" t="s">
        <v>584</v>
      </c>
      <c r="M72" s="21" t="s">
        <v>585</v>
      </c>
      <c r="N72" s="21" t="s">
        <v>586</v>
      </c>
      <c r="O72" s="21"/>
    </row>
    <row r="73" spans="1:15" ht="12.95" customHeight="1" x14ac:dyDescent="0.15">
      <c r="A73" s="18" t="s">
        <v>70</v>
      </c>
      <c r="B73" s="18"/>
      <c r="C73" s="21" t="s">
        <v>194</v>
      </c>
      <c r="D73" s="21" t="s">
        <v>184</v>
      </c>
      <c r="E73" s="27">
        <v>0</v>
      </c>
      <c r="F73" s="27" t="str">
        <f>IF(OR(G73&lt;&gt;"",H73&gt;0,I73&gt;0,L73&gt;0,M73&gt;0,N73&gt;0),1,"")</f>
        <v/>
      </c>
      <c r="G73" s="16" t="str">
        <f>業者カード!AH69</f>
        <v/>
      </c>
      <c r="H73" s="16">
        <f>業者カード!L69</f>
        <v>0</v>
      </c>
      <c r="I73" s="16">
        <f>業者カード!O69</f>
        <v>0</v>
      </c>
      <c r="J73" s="77"/>
      <c r="K73" s="76" t="e">
        <f>VLOOKUP(E73,業者カード!$AH$103:$AJ$107,3,FALSE)</f>
        <v>#N/A</v>
      </c>
      <c r="L73" s="16">
        <f>業者カード!V69</f>
        <v>0</v>
      </c>
      <c r="M73" s="16">
        <f>業者カード!Z69</f>
        <v>0</v>
      </c>
      <c r="N73" s="16">
        <f>業者カード!AD69</f>
        <v>0</v>
      </c>
    </row>
    <row r="74" spans="1:15" ht="12.95" customHeight="1" x14ac:dyDescent="0.15">
      <c r="A74" s="18" t="s">
        <v>119</v>
      </c>
      <c r="B74" s="18"/>
      <c r="C74" s="21" t="s">
        <v>194</v>
      </c>
      <c r="D74" s="21" t="s">
        <v>184</v>
      </c>
      <c r="E74" s="26">
        <v>1</v>
      </c>
      <c r="F74" s="27" t="str">
        <f t="shared" ref="F74:F101" si="0">IF(OR(G74&lt;&gt;"",H74&gt;0,I74&gt;0,L74&gt;0,M74&gt;0,N74&gt;0),1,"")</f>
        <v/>
      </c>
      <c r="G74" s="16" t="str">
        <f>業者カード!AH70</f>
        <v/>
      </c>
      <c r="H74" s="16">
        <f>業者カード!L70</f>
        <v>0</v>
      </c>
      <c r="I74" s="16">
        <f>業者カード!O70</f>
        <v>0</v>
      </c>
      <c r="J74" s="77"/>
      <c r="K74" s="76" t="e">
        <f>VLOOKUP(E74,業者カード!$AH$103:$AJ$107,3,FALSE)</f>
        <v>#N/A</v>
      </c>
      <c r="L74" s="16">
        <f>業者カード!V70</f>
        <v>0</v>
      </c>
      <c r="M74" s="16">
        <f>業者カード!Z70</f>
        <v>0</v>
      </c>
      <c r="N74" s="16">
        <f>業者カード!AD70</f>
        <v>0</v>
      </c>
    </row>
    <row r="75" spans="1:15" ht="12.95" customHeight="1" x14ac:dyDescent="0.15">
      <c r="A75" s="18" t="s">
        <v>120</v>
      </c>
      <c r="B75" s="18"/>
      <c r="C75" s="21" t="s">
        <v>194</v>
      </c>
      <c r="D75" s="21" t="s">
        <v>184</v>
      </c>
      <c r="E75" s="26">
        <v>2</v>
      </c>
      <c r="F75" s="27" t="str">
        <f t="shared" si="0"/>
        <v/>
      </c>
      <c r="G75" s="16" t="str">
        <f>業者カード!AH71</f>
        <v/>
      </c>
      <c r="H75" s="16">
        <f>業者カード!L71</f>
        <v>0</v>
      </c>
      <c r="I75" s="16">
        <f>業者カード!O71</f>
        <v>0</v>
      </c>
      <c r="J75" s="77"/>
      <c r="K75" s="76" t="e">
        <f>VLOOKUP(E75,業者カード!$AH$103:$AJ$107,3,FALSE)</f>
        <v>#N/A</v>
      </c>
      <c r="L75" s="16">
        <f>業者カード!V71</f>
        <v>0</v>
      </c>
      <c r="M75" s="16">
        <f>業者カード!Z71</f>
        <v>0</v>
      </c>
      <c r="N75" s="16">
        <f>業者カード!AD71</f>
        <v>0</v>
      </c>
    </row>
    <row r="76" spans="1:15" ht="12.95" customHeight="1" x14ac:dyDescent="0.15">
      <c r="A76" s="18" t="s">
        <v>91</v>
      </c>
      <c r="B76" s="18"/>
      <c r="C76" s="21" t="s">
        <v>194</v>
      </c>
      <c r="D76" s="21" t="s">
        <v>184</v>
      </c>
      <c r="E76" s="26">
        <v>3</v>
      </c>
      <c r="F76" s="27" t="str">
        <f t="shared" si="0"/>
        <v/>
      </c>
      <c r="G76" s="16" t="str">
        <f>業者カード!AH72</f>
        <v/>
      </c>
      <c r="H76" s="16">
        <f>業者カード!L72</f>
        <v>0</v>
      </c>
      <c r="I76" s="16">
        <f>業者カード!O72</f>
        <v>0</v>
      </c>
      <c r="J76" s="77"/>
      <c r="K76" s="76" t="e">
        <f>VLOOKUP(E76,業者カード!$AH$103:$AJ$107,3,FALSE)</f>
        <v>#N/A</v>
      </c>
      <c r="L76" s="16">
        <f>業者カード!V72</f>
        <v>0</v>
      </c>
      <c r="M76" s="16">
        <f>業者カード!Z72</f>
        <v>0</v>
      </c>
      <c r="N76" s="16">
        <f>業者カード!AD72</f>
        <v>0</v>
      </c>
    </row>
    <row r="77" spans="1:15" ht="12.95" customHeight="1" x14ac:dyDescent="0.15">
      <c r="A77" s="18" t="s">
        <v>90</v>
      </c>
      <c r="B77" s="18"/>
      <c r="C77" s="21" t="s">
        <v>194</v>
      </c>
      <c r="D77" s="21" t="s">
        <v>184</v>
      </c>
      <c r="E77" s="26">
        <v>4</v>
      </c>
      <c r="F77" s="27" t="str">
        <f t="shared" si="0"/>
        <v/>
      </c>
      <c r="G77" s="16" t="str">
        <f>業者カード!AH73</f>
        <v/>
      </c>
      <c r="H77" s="16">
        <f>業者カード!L73</f>
        <v>0</v>
      </c>
      <c r="I77" s="16">
        <f>業者カード!O73</f>
        <v>0</v>
      </c>
      <c r="J77" s="77"/>
      <c r="K77" s="76" t="e">
        <f>VLOOKUP(E77,業者カード!$AH$103:$AJ$107,3,FALSE)</f>
        <v>#N/A</v>
      </c>
      <c r="L77" s="16">
        <f>業者カード!V73</f>
        <v>0</v>
      </c>
      <c r="M77" s="16">
        <f>業者カード!Z73</f>
        <v>0</v>
      </c>
      <c r="N77" s="16">
        <f>業者カード!AD73</f>
        <v>0</v>
      </c>
    </row>
    <row r="78" spans="1:15" ht="12.95" customHeight="1" x14ac:dyDescent="0.15">
      <c r="A78" s="18" t="s">
        <v>121</v>
      </c>
      <c r="B78" s="18"/>
      <c r="C78" s="21" t="s">
        <v>194</v>
      </c>
      <c r="D78" s="21" t="s">
        <v>184</v>
      </c>
      <c r="E78" s="26">
        <v>5</v>
      </c>
      <c r="F78" s="27" t="str">
        <f t="shared" si="0"/>
        <v/>
      </c>
      <c r="G78" s="16" t="str">
        <f>業者カード!AH74</f>
        <v/>
      </c>
      <c r="H78" s="16">
        <f>業者カード!L74</f>
        <v>0</v>
      </c>
      <c r="I78" s="16">
        <f>業者カード!O74</f>
        <v>0</v>
      </c>
      <c r="J78" s="77"/>
      <c r="K78" s="76" t="e">
        <f>VLOOKUP(E78,業者カード!$AH$103:$AJ$107,3,FALSE)</f>
        <v>#N/A</v>
      </c>
      <c r="L78" s="16">
        <f>業者カード!V74</f>
        <v>0</v>
      </c>
      <c r="M78" s="16">
        <f>業者カード!Z74</f>
        <v>0</v>
      </c>
      <c r="N78" s="16">
        <f>業者カード!AD74</f>
        <v>0</v>
      </c>
    </row>
    <row r="79" spans="1:15" ht="12.95" customHeight="1" x14ac:dyDescent="0.15">
      <c r="A79" s="18" t="s">
        <v>122</v>
      </c>
      <c r="B79" s="18"/>
      <c r="C79" s="21" t="s">
        <v>194</v>
      </c>
      <c r="D79" s="21" t="s">
        <v>184</v>
      </c>
      <c r="E79" s="26">
        <v>6</v>
      </c>
      <c r="F79" s="27" t="str">
        <f t="shared" si="0"/>
        <v/>
      </c>
      <c r="G79" s="16" t="str">
        <f>業者カード!AH75</f>
        <v/>
      </c>
      <c r="H79" s="16">
        <f>業者カード!L75</f>
        <v>0</v>
      </c>
      <c r="I79" s="16">
        <f>業者カード!O75</f>
        <v>0</v>
      </c>
      <c r="J79" s="77"/>
      <c r="K79" s="76" t="e">
        <f>VLOOKUP(E79,業者カード!$AH$103:$AJ$107,3,FALSE)</f>
        <v>#N/A</v>
      </c>
      <c r="L79" s="16">
        <f>業者カード!V75</f>
        <v>0</v>
      </c>
      <c r="M79" s="16">
        <f>業者カード!Z75</f>
        <v>0</v>
      </c>
      <c r="N79" s="16">
        <f>業者カード!AD75</f>
        <v>0</v>
      </c>
    </row>
    <row r="80" spans="1:15" ht="12.95" customHeight="1" x14ac:dyDescent="0.15">
      <c r="A80" s="18" t="s">
        <v>123</v>
      </c>
      <c r="B80" s="18"/>
      <c r="C80" s="21" t="s">
        <v>194</v>
      </c>
      <c r="D80" s="21" t="s">
        <v>184</v>
      </c>
      <c r="E80" s="26">
        <v>7</v>
      </c>
      <c r="F80" s="27" t="str">
        <f t="shared" si="0"/>
        <v/>
      </c>
      <c r="G80" s="16" t="str">
        <f>業者カード!AH76</f>
        <v/>
      </c>
      <c r="H80" s="16">
        <f>業者カード!L76</f>
        <v>0</v>
      </c>
      <c r="I80" s="16">
        <f>業者カード!O76</f>
        <v>0</v>
      </c>
      <c r="J80" s="77"/>
      <c r="K80" s="76" t="e">
        <f>VLOOKUP(E80,業者カード!$AH$103:$AJ$107,3,FALSE)</f>
        <v>#N/A</v>
      </c>
      <c r="L80" s="16">
        <f>業者カード!V76</f>
        <v>0</v>
      </c>
      <c r="M80" s="16">
        <f>業者カード!Z76</f>
        <v>0</v>
      </c>
      <c r="N80" s="16">
        <f>業者カード!AD76</f>
        <v>0</v>
      </c>
    </row>
    <row r="81" spans="1:14" ht="12.95" customHeight="1" x14ac:dyDescent="0.15">
      <c r="A81" s="18" t="s">
        <v>124</v>
      </c>
      <c r="B81" s="18"/>
      <c r="C81" s="21" t="s">
        <v>194</v>
      </c>
      <c r="D81" s="21" t="s">
        <v>184</v>
      </c>
      <c r="E81" s="26">
        <v>8</v>
      </c>
      <c r="F81" s="27" t="str">
        <f t="shared" si="0"/>
        <v/>
      </c>
      <c r="G81" s="16" t="str">
        <f>業者カード!AH77</f>
        <v/>
      </c>
      <c r="H81" s="16">
        <f>業者カード!L77</f>
        <v>0</v>
      </c>
      <c r="I81" s="16">
        <f>業者カード!O77</f>
        <v>0</v>
      </c>
      <c r="J81" s="77"/>
      <c r="K81" s="76" t="e">
        <f>VLOOKUP(E81,業者カード!$AH$103:$AJ$107,3,FALSE)</f>
        <v>#N/A</v>
      </c>
      <c r="L81" s="16">
        <f>業者カード!V77</f>
        <v>0</v>
      </c>
      <c r="M81" s="16">
        <f>業者カード!Z77</f>
        <v>0</v>
      </c>
      <c r="N81" s="16">
        <f>業者カード!AD77</f>
        <v>0</v>
      </c>
    </row>
    <row r="82" spans="1:14" ht="12.95" customHeight="1" x14ac:dyDescent="0.15">
      <c r="A82" s="18" t="s">
        <v>125</v>
      </c>
      <c r="B82" s="18"/>
      <c r="C82" s="21" t="s">
        <v>194</v>
      </c>
      <c r="D82" s="21" t="s">
        <v>184</v>
      </c>
      <c r="E82" s="26">
        <v>9</v>
      </c>
      <c r="F82" s="27" t="str">
        <f t="shared" si="0"/>
        <v/>
      </c>
      <c r="G82" s="16" t="str">
        <f>業者カード!AH78</f>
        <v/>
      </c>
      <c r="H82" s="16">
        <f>業者カード!L78</f>
        <v>0</v>
      </c>
      <c r="I82" s="16">
        <f>業者カード!O78</f>
        <v>0</v>
      </c>
      <c r="J82" s="77"/>
      <c r="K82" s="76" t="e">
        <f>VLOOKUP(E82,業者カード!$AH$103:$AJ$107,3,FALSE)</f>
        <v>#N/A</v>
      </c>
      <c r="L82" s="16">
        <f>業者カード!V78</f>
        <v>0</v>
      </c>
      <c r="M82" s="16">
        <f>業者カード!Z78</f>
        <v>0</v>
      </c>
      <c r="N82" s="16">
        <f>業者カード!AD78</f>
        <v>0</v>
      </c>
    </row>
    <row r="83" spans="1:14" ht="12.95" customHeight="1" x14ac:dyDescent="0.15">
      <c r="A83" s="18" t="s">
        <v>126</v>
      </c>
      <c r="B83" s="18"/>
      <c r="C83" s="21" t="s">
        <v>194</v>
      </c>
      <c r="D83" s="21" t="s">
        <v>184</v>
      </c>
      <c r="E83" s="26">
        <v>10</v>
      </c>
      <c r="F83" s="27" t="str">
        <f t="shared" si="0"/>
        <v/>
      </c>
      <c r="G83" s="16" t="str">
        <f>業者カード!AH79</f>
        <v/>
      </c>
      <c r="H83" s="16">
        <f>業者カード!L79</f>
        <v>0</v>
      </c>
      <c r="I83" s="16">
        <f>業者カード!O79</f>
        <v>0</v>
      </c>
      <c r="J83" s="77"/>
      <c r="K83" s="76" t="e">
        <f>VLOOKUP(E83,業者カード!$AH$103:$AJ$107,3,FALSE)</f>
        <v>#N/A</v>
      </c>
      <c r="L83" s="16">
        <f>業者カード!V79</f>
        <v>0</v>
      </c>
      <c r="M83" s="16">
        <f>業者カード!Z79</f>
        <v>0</v>
      </c>
      <c r="N83" s="16">
        <f>業者カード!AD79</f>
        <v>0</v>
      </c>
    </row>
    <row r="84" spans="1:14" ht="12.95" customHeight="1" x14ac:dyDescent="0.15">
      <c r="A84" s="18" t="s">
        <v>127</v>
      </c>
      <c r="B84" s="18"/>
      <c r="C84" s="21" t="s">
        <v>194</v>
      </c>
      <c r="D84" s="21" t="s">
        <v>184</v>
      </c>
      <c r="E84" s="26">
        <v>11</v>
      </c>
      <c r="F84" s="27" t="str">
        <f t="shared" si="0"/>
        <v/>
      </c>
      <c r="G84" s="16" t="str">
        <f>業者カード!AH80</f>
        <v/>
      </c>
      <c r="H84" s="16">
        <f>業者カード!L80</f>
        <v>0</v>
      </c>
      <c r="I84" s="16">
        <f>業者カード!O80</f>
        <v>0</v>
      </c>
      <c r="J84" s="77"/>
      <c r="K84" s="76" t="e">
        <f>VLOOKUP(E84,業者カード!$AH$103:$AJ$107,3,FALSE)</f>
        <v>#N/A</v>
      </c>
      <c r="L84" s="16">
        <f>業者カード!V80</f>
        <v>0</v>
      </c>
      <c r="M84" s="16">
        <f>業者カード!Z80</f>
        <v>0</v>
      </c>
      <c r="N84" s="16">
        <f>業者カード!AD80</f>
        <v>0</v>
      </c>
    </row>
    <row r="85" spans="1:14" ht="12.95" customHeight="1" x14ac:dyDescent="0.15">
      <c r="A85" s="18" t="s">
        <v>128</v>
      </c>
      <c r="B85" s="18"/>
      <c r="C85" s="21" t="s">
        <v>194</v>
      </c>
      <c r="D85" s="21" t="s">
        <v>184</v>
      </c>
      <c r="E85" s="26">
        <v>12</v>
      </c>
      <c r="F85" s="27" t="str">
        <f t="shared" si="0"/>
        <v/>
      </c>
      <c r="G85" s="16" t="str">
        <f>業者カード!AH81</f>
        <v/>
      </c>
      <c r="H85" s="16">
        <f>業者カード!L81</f>
        <v>0</v>
      </c>
      <c r="I85" s="16">
        <f>業者カード!O81</f>
        <v>0</v>
      </c>
      <c r="J85" s="77"/>
      <c r="K85" s="76" t="e">
        <f>VLOOKUP(E85,業者カード!$AH$103:$AJ$107,3,FALSE)</f>
        <v>#N/A</v>
      </c>
      <c r="L85" s="16">
        <f>業者カード!V81</f>
        <v>0</v>
      </c>
      <c r="M85" s="16">
        <f>業者カード!Z81</f>
        <v>0</v>
      </c>
      <c r="N85" s="16">
        <f>業者カード!AD81</f>
        <v>0</v>
      </c>
    </row>
    <row r="86" spans="1:14" ht="12.95" customHeight="1" x14ac:dyDescent="0.15">
      <c r="A86" s="18" t="s">
        <v>129</v>
      </c>
      <c r="B86" s="18"/>
      <c r="C86" s="21" t="s">
        <v>194</v>
      </c>
      <c r="D86" s="21" t="s">
        <v>184</v>
      </c>
      <c r="E86" s="26">
        <v>13</v>
      </c>
      <c r="F86" s="27" t="str">
        <f t="shared" si="0"/>
        <v/>
      </c>
      <c r="G86" s="16" t="str">
        <f>業者カード!AH82</f>
        <v/>
      </c>
      <c r="H86" s="16">
        <f>業者カード!L82</f>
        <v>0</v>
      </c>
      <c r="I86" s="16">
        <f>業者カード!O82</f>
        <v>0</v>
      </c>
      <c r="J86" s="77"/>
      <c r="K86" s="76" t="e">
        <f>VLOOKUP(E86,業者カード!$AH$103:$AJ$107,3,FALSE)</f>
        <v>#N/A</v>
      </c>
      <c r="L86" s="16">
        <f>業者カード!V82</f>
        <v>0</v>
      </c>
      <c r="M86" s="16">
        <f>業者カード!Z82</f>
        <v>0</v>
      </c>
      <c r="N86" s="16">
        <f>業者カード!AD82</f>
        <v>0</v>
      </c>
    </row>
    <row r="87" spans="1:14" ht="12.95" customHeight="1" x14ac:dyDescent="0.15">
      <c r="A87" s="18" t="s">
        <v>130</v>
      </c>
      <c r="B87" s="18"/>
      <c r="C87" s="21" t="s">
        <v>194</v>
      </c>
      <c r="D87" s="21" t="s">
        <v>184</v>
      </c>
      <c r="E87" s="26">
        <v>14</v>
      </c>
      <c r="F87" s="27" t="str">
        <f t="shared" si="0"/>
        <v/>
      </c>
      <c r="G87" s="16" t="str">
        <f>業者カード!AH83</f>
        <v/>
      </c>
      <c r="H87" s="16">
        <f>業者カード!L83</f>
        <v>0</v>
      </c>
      <c r="I87" s="16">
        <f>業者カード!O83</f>
        <v>0</v>
      </c>
      <c r="J87" s="77"/>
      <c r="K87" s="76" t="e">
        <f>VLOOKUP(E87,業者カード!$AH$103:$AJ$107,3,FALSE)</f>
        <v>#N/A</v>
      </c>
      <c r="L87" s="16">
        <f>業者カード!V83</f>
        <v>0</v>
      </c>
      <c r="M87" s="16">
        <f>業者カード!Z83</f>
        <v>0</v>
      </c>
      <c r="N87" s="16">
        <f>業者カード!AD83</f>
        <v>0</v>
      </c>
    </row>
    <row r="88" spans="1:14" ht="12.95" customHeight="1" x14ac:dyDescent="0.15">
      <c r="A88" s="18" t="s">
        <v>131</v>
      </c>
      <c r="B88" s="18"/>
      <c r="C88" s="21" t="s">
        <v>194</v>
      </c>
      <c r="D88" s="21" t="s">
        <v>184</v>
      </c>
      <c r="E88" s="26">
        <v>15</v>
      </c>
      <c r="F88" s="27" t="str">
        <f t="shared" si="0"/>
        <v/>
      </c>
      <c r="G88" s="16" t="str">
        <f>業者カード!AH84</f>
        <v/>
      </c>
      <c r="H88" s="16">
        <f>業者カード!L84</f>
        <v>0</v>
      </c>
      <c r="I88" s="16">
        <f>業者カード!O84</f>
        <v>0</v>
      </c>
      <c r="J88" s="77"/>
      <c r="K88" s="76" t="e">
        <f>VLOOKUP(E88,業者カード!$AH$103:$AJ$107,3,FALSE)</f>
        <v>#N/A</v>
      </c>
      <c r="L88" s="16">
        <f>業者カード!V84</f>
        <v>0</v>
      </c>
      <c r="M88" s="16">
        <f>業者カード!Z84</f>
        <v>0</v>
      </c>
      <c r="N88" s="16">
        <f>業者カード!AD84</f>
        <v>0</v>
      </c>
    </row>
    <row r="89" spans="1:14" ht="12.95" customHeight="1" x14ac:dyDescent="0.15">
      <c r="A89" s="18" t="s">
        <v>132</v>
      </c>
      <c r="B89" s="18"/>
      <c r="C89" s="21" t="s">
        <v>194</v>
      </c>
      <c r="D89" s="21" t="s">
        <v>184</v>
      </c>
      <c r="E89" s="26">
        <v>16</v>
      </c>
      <c r="F89" s="27" t="str">
        <f t="shared" si="0"/>
        <v/>
      </c>
      <c r="G89" s="16" t="str">
        <f>業者カード!AH85</f>
        <v/>
      </c>
      <c r="H89" s="16">
        <f>業者カード!L85</f>
        <v>0</v>
      </c>
      <c r="I89" s="16">
        <f>業者カード!O85</f>
        <v>0</v>
      </c>
      <c r="J89" s="77"/>
      <c r="K89" s="76" t="e">
        <f>VLOOKUP(E89,業者カード!$AH$103:$AJ$107,3,FALSE)</f>
        <v>#N/A</v>
      </c>
      <c r="L89" s="16">
        <f>業者カード!V85</f>
        <v>0</v>
      </c>
      <c r="M89" s="16">
        <f>業者カード!Z85</f>
        <v>0</v>
      </c>
      <c r="N89" s="16">
        <f>業者カード!AD85</f>
        <v>0</v>
      </c>
    </row>
    <row r="90" spans="1:14" ht="12.95" customHeight="1" x14ac:dyDescent="0.15">
      <c r="A90" s="18" t="s">
        <v>133</v>
      </c>
      <c r="B90" s="18"/>
      <c r="C90" s="21" t="s">
        <v>194</v>
      </c>
      <c r="D90" s="21" t="s">
        <v>184</v>
      </c>
      <c r="E90" s="26">
        <v>17</v>
      </c>
      <c r="F90" s="27" t="str">
        <f t="shared" si="0"/>
        <v/>
      </c>
      <c r="G90" s="16" t="str">
        <f>業者カード!AH86</f>
        <v/>
      </c>
      <c r="H90" s="16">
        <f>業者カード!L86</f>
        <v>0</v>
      </c>
      <c r="I90" s="16">
        <f>業者カード!O86</f>
        <v>0</v>
      </c>
      <c r="J90" s="77"/>
      <c r="K90" s="76" t="e">
        <f>VLOOKUP(E90,業者カード!$AH$103:$AJ$107,3,FALSE)</f>
        <v>#N/A</v>
      </c>
      <c r="L90" s="16">
        <f>業者カード!V86</f>
        <v>0</v>
      </c>
      <c r="M90" s="16">
        <f>業者カード!Z86</f>
        <v>0</v>
      </c>
      <c r="N90" s="16">
        <f>業者カード!AD86</f>
        <v>0</v>
      </c>
    </row>
    <row r="91" spans="1:14" ht="12.95" customHeight="1" x14ac:dyDescent="0.15">
      <c r="A91" s="18" t="s">
        <v>134</v>
      </c>
      <c r="B91" s="18"/>
      <c r="C91" s="21" t="s">
        <v>194</v>
      </c>
      <c r="D91" s="21" t="s">
        <v>184</v>
      </c>
      <c r="E91" s="26">
        <v>18</v>
      </c>
      <c r="F91" s="27" t="str">
        <f t="shared" si="0"/>
        <v/>
      </c>
      <c r="G91" s="16" t="str">
        <f>業者カード!AH87</f>
        <v/>
      </c>
      <c r="H91" s="16">
        <f>業者カード!L87</f>
        <v>0</v>
      </c>
      <c r="I91" s="16">
        <f>業者カード!O87</f>
        <v>0</v>
      </c>
      <c r="J91" s="77"/>
      <c r="K91" s="76" t="e">
        <f>VLOOKUP(E91,業者カード!$AH$103:$AJ$107,3,FALSE)</f>
        <v>#N/A</v>
      </c>
      <c r="L91" s="16">
        <f>業者カード!V87</f>
        <v>0</v>
      </c>
      <c r="M91" s="16">
        <f>業者カード!Z87</f>
        <v>0</v>
      </c>
      <c r="N91" s="16">
        <f>業者カード!AD87</f>
        <v>0</v>
      </c>
    </row>
    <row r="92" spans="1:14" ht="12.95" customHeight="1" x14ac:dyDescent="0.15">
      <c r="A92" s="18" t="s">
        <v>135</v>
      </c>
      <c r="B92" s="18"/>
      <c r="C92" s="21" t="s">
        <v>194</v>
      </c>
      <c r="D92" s="21" t="s">
        <v>184</v>
      </c>
      <c r="E92" s="26">
        <v>19</v>
      </c>
      <c r="F92" s="27" t="str">
        <f t="shared" si="0"/>
        <v/>
      </c>
      <c r="G92" s="16" t="str">
        <f>業者カード!AH88</f>
        <v/>
      </c>
      <c r="H92" s="16">
        <f>業者カード!L88</f>
        <v>0</v>
      </c>
      <c r="I92" s="16">
        <f>業者カード!O88</f>
        <v>0</v>
      </c>
      <c r="J92" s="77"/>
      <c r="K92" s="76" t="e">
        <f>VLOOKUP(E92,業者カード!$AH$103:$AJ$107,3,FALSE)</f>
        <v>#N/A</v>
      </c>
      <c r="L92" s="16">
        <f>業者カード!V88</f>
        <v>0</v>
      </c>
      <c r="M92" s="16">
        <f>業者カード!Z88</f>
        <v>0</v>
      </c>
      <c r="N92" s="16">
        <f>業者カード!AD88</f>
        <v>0</v>
      </c>
    </row>
    <row r="93" spans="1:14" ht="12.95" customHeight="1" x14ac:dyDescent="0.15">
      <c r="A93" s="18" t="s">
        <v>136</v>
      </c>
      <c r="B93" s="18"/>
      <c r="C93" s="21" t="s">
        <v>194</v>
      </c>
      <c r="D93" s="21" t="s">
        <v>184</v>
      </c>
      <c r="E93" s="26">
        <v>20</v>
      </c>
      <c r="F93" s="27" t="str">
        <f t="shared" si="0"/>
        <v/>
      </c>
      <c r="G93" s="16" t="str">
        <f>業者カード!AH89</f>
        <v/>
      </c>
      <c r="H93" s="16">
        <f>業者カード!L89</f>
        <v>0</v>
      </c>
      <c r="I93" s="16">
        <f>業者カード!O89</f>
        <v>0</v>
      </c>
      <c r="J93" s="77"/>
      <c r="K93" s="76" t="e">
        <f>VLOOKUP(E93,業者カード!$AH$103:$AJ$107,3,FALSE)</f>
        <v>#N/A</v>
      </c>
      <c r="L93" s="16">
        <f>業者カード!V89</f>
        <v>0</v>
      </c>
      <c r="M93" s="16">
        <f>業者カード!Z89</f>
        <v>0</v>
      </c>
      <c r="N93" s="16">
        <f>業者カード!AD89</f>
        <v>0</v>
      </c>
    </row>
    <row r="94" spans="1:14" ht="12.95" customHeight="1" x14ac:dyDescent="0.15">
      <c r="A94" s="18" t="s">
        <v>137</v>
      </c>
      <c r="B94" s="18"/>
      <c r="C94" s="21" t="s">
        <v>194</v>
      </c>
      <c r="D94" s="21" t="s">
        <v>184</v>
      </c>
      <c r="E94" s="26">
        <v>21</v>
      </c>
      <c r="F94" s="27" t="str">
        <f t="shared" si="0"/>
        <v/>
      </c>
      <c r="G94" s="16" t="str">
        <f>業者カード!AH90</f>
        <v/>
      </c>
      <c r="H94" s="16">
        <f>業者カード!L90</f>
        <v>0</v>
      </c>
      <c r="I94" s="16">
        <f>業者カード!O90</f>
        <v>0</v>
      </c>
      <c r="J94" s="77"/>
      <c r="K94" s="76" t="e">
        <f>VLOOKUP(E94,業者カード!$AH$103:$AJ$107,3,FALSE)</f>
        <v>#N/A</v>
      </c>
      <c r="L94" s="16">
        <f>業者カード!V90</f>
        <v>0</v>
      </c>
      <c r="M94" s="16">
        <f>業者カード!Z90</f>
        <v>0</v>
      </c>
      <c r="N94" s="16">
        <f>業者カード!AD90</f>
        <v>0</v>
      </c>
    </row>
    <row r="95" spans="1:14" ht="12.95" customHeight="1" x14ac:dyDescent="0.15">
      <c r="A95" s="18" t="s">
        <v>138</v>
      </c>
      <c r="B95" s="18"/>
      <c r="C95" s="21" t="s">
        <v>194</v>
      </c>
      <c r="D95" s="21" t="s">
        <v>184</v>
      </c>
      <c r="E95" s="26">
        <v>22</v>
      </c>
      <c r="F95" s="27" t="str">
        <f t="shared" si="0"/>
        <v/>
      </c>
      <c r="G95" s="16" t="str">
        <f>業者カード!AH91</f>
        <v/>
      </c>
      <c r="H95" s="16">
        <f>業者カード!L91</f>
        <v>0</v>
      </c>
      <c r="I95" s="16">
        <f>業者カード!O91</f>
        <v>0</v>
      </c>
      <c r="J95" s="77"/>
      <c r="K95" s="76" t="e">
        <f>VLOOKUP(E95,業者カード!$AH$103:$AJ$107,3,FALSE)</f>
        <v>#N/A</v>
      </c>
      <c r="L95" s="16">
        <f>業者カード!V91</f>
        <v>0</v>
      </c>
      <c r="M95" s="16">
        <f>業者カード!Z91</f>
        <v>0</v>
      </c>
      <c r="N95" s="16">
        <f>業者カード!AD91</f>
        <v>0</v>
      </c>
    </row>
    <row r="96" spans="1:14" ht="12.95" customHeight="1" x14ac:dyDescent="0.15">
      <c r="A96" s="18" t="s">
        <v>139</v>
      </c>
      <c r="B96" s="18"/>
      <c r="C96" s="21" t="s">
        <v>194</v>
      </c>
      <c r="D96" s="21" t="s">
        <v>184</v>
      </c>
      <c r="E96" s="26">
        <v>23</v>
      </c>
      <c r="F96" s="27" t="str">
        <f t="shared" si="0"/>
        <v/>
      </c>
      <c r="G96" s="16" t="str">
        <f>業者カード!AH92</f>
        <v/>
      </c>
      <c r="H96" s="16">
        <f>業者カード!L92</f>
        <v>0</v>
      </c>
      <c r="I96" s="16">
        <f>業者カード!O92</f>
        <v>0</v>
      </c>
      <c r="J96" s="77"/>
      <c r="K96" s="76" t="e">
        <f>VLOOKUP(E96,業者カード!$AH$103:$AJ$107,3,FALSE)</f>
        <v>#N/A</v>
      </c>
      <c r="L96" s="16">
        <f>業者カード!V92</f>
        <v>0</v>
      </c>
      <c r="M96" s="16">
        <f>業者カード!Z92</f>
        <v>0</v>
      </c>
      <c r="N96" s="16">
        <f>業者カード!AD92</f>
        <v>0</v>
      </c>
    </row>
    <row r="97" spans="1:14" ht="12.95" customHeight="1" x14ac:dyDescent="0.15">
      <c r="A97" s="18" t="s">
        <v>140</v>
      </c>
      <c r="B97" s="18"/>
      <c r="C97" s="21" t="s">
        <v>194</v>
      </c>
      <c r="D97" s="21" t="s">
        <v>184</v>
      </c>
      <c r="E97" s="26">
        <v>24</v>
      </c>
      <c r="F97" s="27" t="str">
        <f t="shared" si="0"/>
        <v/>
      </c>
      <c r="G97" s="16" t="str">
        <f>業者カード!AH93</f>
        <v/>
      </c>
      <c r="H97" s="16">
        <f>業者カード!L93</f>
        <v>0</v>
      </c>
      <c r="I97" s="16">
        <f>業者カード!O93</f>
        <v>0</v>
      </c>
      <c r="J97" s="77"/>
      <c r="K97" s="76" t="e">
        <f>VLOOKUP(E97,業者カード!$AH$103:$AJ$107,3,FALSE)</f>
        <v>#N/A</v>
      </c>
      <c r="L97" s="16">
        <f>業者カード!V93</f>
        <v>0</v>
      </c>
      <c r="M97" s="16">
        <f>業者カード!Z93</f>
        <v>0</v>
      </c>
      <c r="N97" s="16">
        <f>業者カード!AD93</f>
        <v>0</v>
      </c>
    </row>
    <row r="98" spans="1:14" ht="12.95" customHeight="1" x14ac:dyDescent="0.15">
      <c r="A98" s="18" t="s">
        <v>141</v>
      </c>
      <c r="B98" s="18"/>
      <c r="C98" s="21" t="s">
        <v>194</v>
      </c>
      <c r="D98" s="21" t="s">
        <v>184</v>
      </c>
      <c r="E98" s="26">
        <v>25</v>
      </c>
      <c r="F98" s="27" t="str">
        <f t="shared" si="0"/>
        <v/>
      </c>
      <c r="G98" s="16" t="str">
        <f>業者カード!AH94</f>
        <v/>
      </c>
      <c r="H98" s="16">
        <f>業者カード!L94</f>
        <v>0</v>
      </c>
      <c r="I98" s="16">
        <f>業者カード!O94</f>
        <v>0</v>
      </c>
      <c r="J98" s="77"/>
      <c r="K98" s="76" t="e">
        <f>VLOOKUP(E98,業者カード!$AH$103:$AJ$107,3,FALSE)</f>
        <v>#N/A</v>
      </c>
      <c r="L98" s="16">
        <f>業者カード!V94</f>
        <v>0</v>
      </c>
      <c r="M98" s="16">
        <f>業者カード!Z94</f>
        <v>0</v>
      </c>
      <c r="N98" s="16">
        <f>業者カード!AD94</f>
        <v>0</v>
      </c>
    </row>
    <row r="99" spans="1:14" ht="12.95" customHeight="1" x14ac:dyDescent="0.15">
      <c r="A99" s="18" t="s">
        <v>142</v>
      </c>
      <c r="B99" s="18"/>
      <c r="C99" s="21" t="s">
        <v>194</v>
      </c>
      <c r="D99" s="21" t="s">
        <v>184</v>
      </c>
      <c r="E99" s="26">
        <v>26</v>
      </c>
      <c r="F99" s="27" t="str">
        <f t="shared" si="0"/>
        <v/>
      </c>
      <c r="G99" s="16" t="str">
        <f>業者カード!AH95</f>
        <v/>
      </c>
      <c r="H99" s="16">
        <f>業者カード!L95</f>
        <v>0</v>
      </c>
      <c r="I99" s="16">
        <f>業者カード!O95</f>
        <v>0</v>
      </c>
      <c r="J99" s="77"/>
      <c r="K99" s="76" t="e">
        <f>VLOOKUP(E99,業者カード!$AH$103:$AJ$107,3,FALSE)</f>
        <v>#N/A</v>
      </c>
      <c r="L99" s="16">
        <f>業者カード!V95</f>
        <v>0</v>
      </c>
      <c r="M99" s="16">
        <f>業者カード!Z95</f>
        <v>0</v>
      </c>
      <c r="N99" s="16">
        <f>業者カード!AD95</f>
        <v>0</v>
      </c>
    </row>
    <row r="100" spans="1:14" ht="12.95" customHeight="1" x14ac:dyDescent="0.15">
      <c r="A100" s="18" t="s">
        <v>143</v>
      </c>
      <c r="B100" s="18"/>
      <c r="C100" s="21" t="s">
        <v>194</v>
      </c>
      <c r="D100" s="21" t="s">
        <v>184</v>
      </c>
      <c r="E100" s="26">
        <v>27</v>
      </c>
      <c r="F100" s="27" t="str">
        <f t="shared" si="0"/>
        <v/>
      </c>
      <c r="G100" s="16" t="str">
        <f>業者カード!AH96</f>
        <v/>
      </c>
      <c r="H100" s="16">
        <f>業者カード!L96</f>
        <v>0</v>
      </c>
      <c r="I100" s="16">
        <f>業者カード!O96</f>
        <v>0</v>
      </c>
      <c r="J100" s="77"/>
      <c r="K100" s="76" t="e">
        <f>VLOOKUP(E100,業者カード!$AH$103:$AJ$107,3,FALSE)</f>
        <v>#N/A</v>
      </c>
      <c r="L100" s="16">
        <f>業者カード!V96</f>
        <v>0</v>
      </c>
      <c r="M100" s="16">
        <f>業者カード!Z96</f>
        <v>0</v>
      </c>
      <c r="N100" s="16">
        <f>業者カード!AD96</f>
        <v>0</v>
      </c>
    </row>
    <row r="101" spans="1:14" ht="12.95" customHeight="1" x14ac:dyDescent="0.15">
      <c r="A101" s="18" t="s">
        <v>144</v>
      </c>
      <c r="B101" s="18"/>
      <c r="C101" s="21" t="s">
        <v>194</v>
      </c>
      <c r="D101" s="21" t="s">
        <v>184</v>
      </c>
      <c r="E101" s="26">
        <v>28</v>
      </c>
      <c r="F101" s="27" t="str">
        <f t="shared" si="0"/>
        <v/>
      </c>
      <c r="G101" s="16" t="str">
        <f>業者カード!AH97</f>
        <v/>
      </c>
      <c r="H101" s="16">
        <f>業者カード!L97</f>
        <v>0</v>
      </c>
      <c r="I101" s="16">
        <f>業者カード!O97</f>
        <v>0</v>
      </c>
      <c r="J101" s="77"/>
      <c r="K101" s="76" t="e">
        <f>VLOOKUP(E101,業者カード!$AH$103:$AJ$107,3,FALSE)</f>
        <v>#N/A</v>
      </c>
      <c r="L101" s="16">
        <f>業者カード!V97</f>
        <v>0</v>
      </c>
      <c r="M101" s="16">
        <f>業者カード!Z97</f>
        <v>0</v>
      </c>
      <c r="N101" s="16">
        <f>業者カード!AD97</f>
        <v>0</v>
      </c>
    </row>
    <row r="105" spans="1:14" ht="12.95" customHeight="1" x14ac:dyDescent="0.15">
      <c r="A105" s="18" t="s">
        <v>153</v>
      </c>
      <c r="B105" s="18"/>
      <c r="C105" s="17"/>
      <c r="D105" s="17"/>
      <c r="E105" s="17"/>
      <c r="F105" s="17" t="s">
        <v>93</v>
      </c>
      <c r="G105" s="17" t="s">
        <v>145</v>
      </c>
      <c r="H105" s="17"/>
      <c r="I105" s="17"/>
      <c r="J105" s="17"/>
      <c r="K105" s="17"/>
      <c r="L105" s="17"/>
      <c r="M105" s="17"/>
      <c r="N105" s="17" t="s">
        <v>172</v>
      </c>
    </row>
    <row r="106" spans="1:14" ht="12.95" customHeight="1" x14ac:dyDescent="0.15">
      <c r="A106" s="18" t="s">
        <v>146</v>
      </c>
      <c r="B106" s="18"/>
      <c r="C106" s="77" t="s">
        <v>613</v>
      </c>
      <c r="D106" s="21" t="s">
        <v>198</v>
      </c>
      <c r="E106" s="21" t="s">
        <v>201</v>
      </c>
      <c r="F106" s="16" t="str">
        <f>IF(業者カード!F109="","",業者カード!F109)</f>
        <v/>
      </c>
      <c r="G106" s="17"/>
      <c r="H106" s="17"/>
      <c r="I106" s="17"/>
      <c r="J106" s="17"/>
      <c r="K106" s="17"/>
      <c r="L106" s="17"/>
      <c r="M106" s="17"/>
      <c r="N106" s="16" t="s">
        <v>146</v>
      </c>
    </row>
    <row r="107" spans="1:14" ht="12.95" customHeight="1" x14ac:dyDescent="0.15">
      <c r="A107" s="18" t="s">
        <v>92</v>
      </c>
      <c r="B107" s="18"/>
      <c r="C107" s="77" t="s">
        <v>613</v>
      </c>
      <c r="D107" s="21" t="s">
        <v>198</v>
      </c>
      <c r="E107" s="21" t="s">
        <v>202</v>
      </c>
      <c r="F107" s="16" t="str">
        <f>IF(業者カード!F110="","",業者カード!F110)</f>
        <v/>
      </c>
      <c r="G107" s="17"/>
      <c r="H107" s="17"/>
      <c r="I107" s="17"/>
      <c r="J107" s="17"/>
      <c r="K107" s="17"/>
      <c r="L107" s="17"/>
      <c r="M107" s="17"/>
      <c r="N107" s="16" t="s">
        <v>92</v>
      </c>
    </row>
    <row r="108" spans="1:14" ht="12.95" customHeight="1" x14ac:dyDescent="0.15">
      <c r="A108" s="18" t="s">
        <v>147</v>
      </c>
      <c r="B108" s="18"/>
      <c r="C108" s="77" t="s">
        <v>613</v>
      </c>
      <c r="D108" s="21" t="s">
        <v>198</v>
      </c>
      <c r="E108" s="21" t="s">
        <v>249</v>
      </c>
      <c r="F108" s="16" t="str">
        <f>IF(業者カード!F111="","",業者カード!F111)</f>
        <v/>
      </c>
      <c r="G108" s="17"/>
      <c r="H108" s="17"/>
      <c r="I108" s="17"/>
      <c r="J108" s="17"/>
      <c r="K108" s="17"/>
      <c r="L108" s="17"/>
      <c r="M108" s="17"/>
      <c r="N108" s="16" t="s">
        <v>147</v>
      </c>
    </row>
    <row r="110" spans="1:14" ht="12.95" customHeight="1" x14ac:dyDescent="0.15">
      <c r="A110" s="18" t="s">
        <v>148</v>
      </c>
      <c r="B110" s="18"/>
      <c r="C110" s="17"/>
      <c r="D110" s="17"/>
      <c r="E110" s="17"/>
      <c r="F110" s="17" t="s">
        <v>93</v>
      </c>
      <c r="G110" s="17" t="s">
        <v>145</v>
      </c>
      <c r="H110" s="17"/>
      <c r="I110" s="17"/>
      <c r="J110" s="17"/>
      <c r="K110" s="17"/>
      <c r="L110" s="17"/>
      <c r="M110" s="17"/>
      <c r="N110" s="17" t="s">
        <v>172</v>
      </c>
    </row>
    <row r="111" spans="1:14" ht="12.95" customHeight="1" x14ac:dyDescent="0.15">
      <c r="A111" s="18" t="s">
        <v>149</v>
      </c>
      <c r="B111" s="18"/>
      <c r="C111" s="77" t="s">
        <v>613</v>
      </c>
      <c r="D111" s="21" t="s">
        <v>198</v>
      </c>
      <c r="E111" s="21" t="s">
        <v>199</v>
      </c>
      <c r="F111" s="16" t="str">
        <f>IF(業者カード!O110="","",業者カード!O110)</f>
        <v/>
      </c>
      <c r="G111" s="17"/>
      <c r="H111" s="17"/>
      <c r="I111" s="17"/>
      <c r="J111" s="17"/>
      <c r="K111" s="17"/>
      <c r="L111" s="17"/>
      <c r="M111" s="17"/>
      <c r="N111" s="16" t="s">
        <v>176</v>
      </c>
    </row>
    <row r="112" spans="1:14" ht="12.95" customHeight="1" x14ac:dyDescent="0.15">
      <c r="A112" s="18" t="s">
        <v>150</v>
      </c>
      <c r="B112" s="18"/>
      <c r="C112" s="77" t="s">
        <v>613</v>
      </c>
      <c r="D112" s="21" t="s">
        <v>198</v>
      </c>
      <c r="E112" s="21" t="s">
        <v>250</v>
      </c>
      <c r="F112" s="16" t="str">
        <f>IF(業者カード!V110="","",業者カード!V110)</f>
        <v/>
      </c>
      <c r="G112" s="17"/>
      <c r="H112" s="17"/>
      <c r="I112" s="17"/>
      <c r="J112" s="17"/>
      <c r="K112" s="17"/>
      <c r="L112" s="17"/>
      <c r="M112" s="17"/>
      <c r="N112" s="16" t="s">
        <v>177</v>
      </c>
    </row>
    <row r="113" spans="1:14" ht="12.95" customHeight="1" x14ac:dyDescent="0.15">
      <c r="A113" s="18" t="s">
        <v>151</v>
      </c>
      <c r="B113" s="18"/>
      <c r="C113" s="77" t="s">
        <v>613</v>
      </c>
      <c r="D113" s="21" t="s">
        <v>198</v>
      </c>
      <c r="E113" s="21" t="s">
        <v>200</v>
      </c>
      <c r="F113" s="16" t="str">
        <f>IF(業者カード!AC110="","",業者カード!AC110)</f>
        <v/>
      </c>
      <c r="G113" s="17"/>
      <c r="H113" s="17"/>
      <c r="I113" s="17"/>
      <c r="J113" s="17"/>
      <c r="K113" s="17"/>
      <c r="L113" s="17"/>
      <c r="M113" s="17"/>
      <c r="N113" s="16" t="s">
        <v>178</v>
      </c>
    </row>
    <row r="116" spans="1:14" ht="12.95" customHeight="1" x14ac:dyDescent="0.15">
      <c r="A116" s="116" t="s">
        <v>587</v>
      </c>
      <c r="B116" s="116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</row>
    <row r="117" spans="1:14" ht="12.95" customHeight="1" x14ac:dyDescent="0.15">
      <c r="A117" s="116" t="s">
        <v>554</v>
      </c>
      <c r="B117" s="116"/>
      <c r="C117" s="16" t="s">
        <v>195</v>
      </c>
      <c r="D117" s="16" t="s">
        <v>182</v>
      </c>
      <c r="E117" s="16" t="s">
        <v>591</v>
      </c>
      <c r="F117" s="16" t="str">
        <f>IF(業者カード!F7="","",業者カード!F7)</f>
        <v/>
      </c>
    </row>
    <row r="118" spans="1:14" ht="12.95" customHeight="1" x14ac:dyDescent="0.15">
      <c r="A118" s="116" t="s">
        <v>588</v>
      </c>
      <c r="B118" s="116"/>
      <c r="C118" s="16" t="s">
        <v>195</v>
      </c>
      <c r="D118" s="16" t="s">
        <v>590</v>
      </c>
      <c r="E118" s="16" t="s">
        <v>593</v>
      </c>
      <c r="F118" s="16" t="str">
        <f>業者カード!AH43</f>
        <v/>
      </c>
    </row>
    <row r="119" spans="1:14" ht="12.95" customHeight="1" x14ac:dyDescent="0.15">
      <c r="A119" s="116" t="s">
        <v>589</v>
      </c>
      <c r="B119" s="116"/>
      <c r="C119" s="16" t="s">
        <v>195</v>
      </c>
      <c r="D119" s="16" t="s">
        <v>590</v>
      </c>
      <c r="E119" s="16" t="s">
        <v>592</v>
      </c>
      <c r="F119" s="16" t="str">
        <f>業者カード!AI43</f>
        <v/>
      </c>
    </row>
    <row r="120" spans="1:14" ht="12.95" customHeight="1" x14ac:dyDescent="0.15">
      <c r="A120" s="116"/>
      <c r="B120" s="116"/>
    </row>
    <row r="121" spans="1:14" ht="12.95" customHeight="1" x14ac:dyDescent="0.15">
      <c r="A121" s="116"/>
      <c r="B121" s="116"/>
    </row>
    <row r="122" spans="1:14" ht="12.95" customHeight="1" x14ac:dyDescent="0.15">
      <c r="A122" s="116"/>
      <c r="B122" s="116"/>
    </row>
    <row r="123" spans="1:14" ht="12.95" customHeight="1" x14ac:dyDescent="0.15">
      <c r="C123" s="19" t="s">
        <v>210</v>
      </c>
    </row>
  </sheetData>
  <phoneticPr fontId="4"/>
  <pageMargins left="0.7" right="0.7" top="0.75" bottom="0.75" header="0.3" footer="0.3"/>
  <rowBreaks count="1" manualBreakCount="1">
    <brk id="56" max="30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6"/>
  <sheetViews>
    <sheetView workbookViewId="0"/>
  </sheetViews>
  <sheetFormatPr defaultColWidth="9" defaultRowHeight="12.95" customHeight="1" x14ac:dyDescent="0.15"/>
  <cols>
    <col min="1" max="2" width="13.125" style="19" customWidth="1"/>
    <col min="3" max="3" width="9" style="16"/>
    <col min="4" max="5" width="15.375" style="16" customWidth="1"/>
    <col min="6" max="8" width="23.375" style="16" customWidth="1"/>
    <col min="9" max="23" width="15" style="16" customWidth="1"/>
    <col min="24" max="16384" width="9" style="16"/>
  </cols>
  <sheetData>
    <row r="1" spans="1:23" ht="15.75" customHeight="1" x14ac:dyDescent="0.15">
      <c r="A1" s="23" t="s">
        <v>191</v>
      </c>
      <c r="B1" s="23" t="s">
        <v>192</v>
      </c>
      <c r="C1" s="24" t="s">
        <v>25</v>
      </c>
      <c r="D1" s="24" t="s">
        <v>179</v>
      </c>
      <c r="E1" s="24" t="s">
        <v>180</v>
      </c>
      <c r="F1" s="24" t="s">
        <v>93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 t="s">
        <v>157</v>
      </c>
    </row>
    <row r="3" spans="1:23" ht="12.95" customHeight="1" x14ac:dyDescent="0.15">
      <c r="A3" s="18" t="s">
        <v>451</v>
      </c>
      <c r="B3" s="18"/>
      <c r="C3" s="17"/>
      <c r="D3" s="17"/>
      <c r="E3" s="17"/>
      <c r="F3" s="17" t="s">
        <v>449</v>
      </c>
      <c r="G3" s="17" t="s">
        <v>438</v>
      </c>
      <c r="H3" s="17" t="s">
        <v>439</v>
      </c>
      <c r="I3" s="17" t="s">
        <v>430</v>
      </c>
      <c r="J3" s="17" t="s">
        <v>434</v>
      </c>
      <c r="K3" s="17" t="s">
        <v>435</v>
      </c>
      <c r="L3" s="17" t="s">
        <v>436</v>
      </c>
      <c r="M3" s="17" t="s">
        <v>440</v>
      </c>
      <c r="N3" s="17" t="s">
        <v>492</v>
      </c>
      <c r="O3" s="17" t="s">
        <v>442</v>
      </c>
      <c r="P3" s="17" t="s">
        <v>444</v>
      </c>
      <c r="Q3" s="17" t="s">
        <v>447</v>
      </c>
      <c r="R3" s="17" t="s">
        <v>487</v>
      </c>
      <c r="S3" s="17" t="s">
        <v>488</v>
      </c>
      <c r="T3" s="17"/>
      <c r="U3" s="17"/>
      <c r="V3" s="17"/>
      <c r="W3" s="17"/>
    </row>
    <row r="4" spans="1:23" ht="12.95" customHeight="1" x14ac:dyDescent="0.15">
      <c r="A4" s="18"/>
      <c r="B4" s="18"/>
      <c r="C4" s="21" t="s">
        <v>193</v>
      </c>
      <c r="D4" s="21" t="s">
        <v>429</v>
      </c>
      <c r="E4" s="21" t="s">
        <v>450</v>
      </c>
      <c r="F4" s="41" t="s">
        <v>448</v>
      </c>
      <c r="G4" s="21" t="s">
        <v>437</v>
      </c>
      <c r="H4" s="41" t="s">
        <v>455</v>
      </c>
      <c r="I4" s="41" t="s">
        <v>456</v>
      </c>
      <c r="J4" s="21" t="s">
        <v>431</v>
      </c>
      <c r="K4" s="21" t="s">
        <v>432</v>
      </c>
      <c r="L4" s="21" t="s">
        <v>433</v>
      </c>
      <c r="M4" s="21" t="s">
        <v>441</v>
      </c>
      <c r="N4" s="21" t="s">
        <v>491</v>
      </c>
      <c r="O4" s="21" t="s">
        <v>443</v>
      </c>
      <c r="P4" s="21" t="s">
        <v>445</v>
      </c>
      <c r="Q4" s="21" t="s">
        <v>446</v>
      </c>
      <c r="R4" s="21" t="s">
        <v>457</v>
      </c>
      <c r="S4" s="21" t="s">
        <v>458</v>
      </c>
      <c r="T4" s="17"/>
      <c r="U4" s="17"/>
      <c r="V4" s="17"/>
    </row>
    <row r="5" spans="1:23" ht="12.95" customHeight="1" x14ac:dyDescent="0.15">
      <c r="A5" s="18" t="s">
        <v>452</v>
      </c>
      <c r="B5" s="18"/>
      <c r="C5" s="21" t="s">
        <v>194</v>
      </c>
      <c r="D5" s="21" t="s">
        <v>429</v>
      </c>
      <c r="E5" s="26"/>
      <c r="F5" s="16" t="str">
        <f>IF(技術者名簿!$B8="","",1)</f>
        <v/>
      </c>
      <c r="G5" s="16" t="str">
        <f>IF(技術者名簿!B8="","",技術者名簿!B8)</f>
        <v/>
      </c>
      <c r="H5" s="16" t="str">
        <f>IF(技術者名簿!C8="","",技術者名簿!C8)</f>
        <v/>
      </c>
      <c r="I5" s="16" t="str">
        <f>IF(技術者名簿!D8="","",技術者名簿!D8)</f>
        <v/>
      </c>
      <c r="J5" s="16" t="str">
        <f>IF(技術者名簿!E8="","",技術者名簿!E8)</f>
        <v/>
      </c>
      <c r="K5" s="16" t="str">
        <f>IF(技術者名簿!E9="","",技術者名簿!E9)</f>
        <v/>
      </c>
      <c r="L5" s="16" t="str">
        <f>IF(技術者名簿!E10="","",技術者名簿!E10)</f>
        <v/>
      </c>
      <c r="M5" s="16" t="str">
        <f>IF(技術者名簿!E11="","",技術者名簿!E11)</f>
        <v/>
      </c>
      <c r="N5" s="16" t="str">
        <f>IF(技術者名簿!$H8="","",1)</f>
        <v/>
      </c>
      <c r="O5" s="16" t="str">
        <f>IF(技術者名簿!H8="","",技術者名簿!H8)</f>
        <v/>
      </c>
      <c r="P5" s="16" t="str">
        <f>IF(技術者名簿!I8="","",技術者名簿!I8)</f>
        <v/>
      </c>
      <c r="Q5" s="16" t="str">
        <f>IF(技術者名簿!J8="","",技術者名簿!J8)</f>
        <v/>
      </c>
      <c r="R5" s="16" t="str">
        <f>IF(技術者名簿!K8="○",1,"")</f>
        <v/>
      </c>
      <c r="S5" s="16" t="str">
        <f>IF(技術者名簿!L8="○",1,"")</f>
        <v/>
      </c>
      <c r="T5" s="17"/>
      <c r="U5" s="17"/>
      <c r="V5" s="17"/>
    </row>
    <row r="6" spans="1:23" ht="12.95" customHeight="1" x14ac:dyDescent="0.15">
      <c r="A6" s="18" t="s">
        <v>453</v>
      </c>
      <c r="B6" s="18"/>
      <c r="C6" s="21" t="s">
        <v>194</v>
      </c>
      <c r="D6" s="21" t="s">
        <v>429</v>
      </c>
      <c r="E6" s="26"/>
      <c r="F6" s="16" t="str">
        <f>IF(技術者名簿!$B12="","",1)</f>
        <v/>
      </c>
      <c r="G6" s="16" t="str">
        <f>IF(技術者名簿!B12="","",技術者名簿!B12)</f>
        <v/>
      </c>
      <c r="H6" s="16" t="str">
        <f>IF(技術者名簿!C12="","",技術者名簿!C12)</f>
        <v/>
      </c>
      <c r="I6" s="16" t="str">
        <f>IF(技術者名簿!D12="","",技術者名簿!D12)</f>
        <v/>
      </c>
      <c r="J6" s="16" t="str">
        <f>IF(技術者名簿!E12="","",技術者名簿!E12)</f>
        <v/>
      </c>
      <c r="K6" s="16" t="str">
        <f>IF(技術者名簿!E13="","",技術者名簿!E13)</f>
        <v/>
      </c>
      <c r="L6" s="16" t="str">
        <f>IF(技術者名簿!E14="","",技術者名簿!E14)</f>
        <v/>
      </c>
      <c r="M6" s="16" t="str">
        <f>IF(技術者名簿!E15="","",技術者名簿!E15)</f>
        <v/>
      </c>
      <c r="N6" s="16" t="str">
        <f>IF(技術者名簿!$H12="","",1)</f>
        <v/>
      </c>
      <c r="O6" s="16" t="str">
        <f>IF(技術者名簿!H12="","",技術者名簿!H12)</f>
        <v/>
      </c>
      <c r="P6" s="16" t="str">
        <f>IF(技術者名簿!I12="","",技術者名簿!I12)</f>
        <v/>
      </c>
      <c r="Q6" s="16" t="str">
        <f>IF(技術者名簿!J12="","",技術者名簿!J12)</f>
        <v/>
      </c>
      <c r="R6" s="16" t="str">
        <f>IF(技術者名簿!K12="○",1,"")</f>
        <v/>
      </c>
      <c r="S6" s="16" t="str">
        <f>IF(技術者名簿!L12="○",1,"")</f>
        <v/>
      </c>
      <c r="T6" s="17"/>
      <c r="U6" s="17"/>
      <c r="V6" s="17"/>
    </row>
    <row r="7" spans="1:23" ht="12.95" customHeight="1" x14ac:dyDescent="0.15">
      <c r="A7" s="18" t="s">
        <v>454</v>
      </c>
      <c r="B7" s="18"/>
      <c r="C7" s="21" t="s">
        <v>194</v>
      </c>
      <c r="D7" s="21" t="s">
        <v>429</v>
      </c>
      <c r="E7" s="26"/>
      <c r="F7" s="16" t="str">
        <f>IF(技術者名簿!$B16="","",1)</f>
        <v/>
      </c>
      <c r="G7" s="16" t="str">
        <f>IF(技術者名簿!B16="","",技術者名簿!B16)</f>
        <v/>
      </c>
      <c r="H7" s="16" t="str">
        <f>IF(技術者名簿!C16="","",技術者名簿!C16)</f>
        <v/>
      </c>
      <c r="I7" s="16" t="str">
        <f>IF(技術者名簿!D16="","",技術者名簿!D16)</f>
        <v/>
      </c>
      <c r="J7" s="16" t="str">
        <f>IF(技術者名簿!E16="","",技術者名簿!E16)</f>
        <v/>
      </c>
      <c r="K7" s="16" t="str">
        <f>IF(技術者名簿!E17="","",技術者名簿!E17)</f>
        <v/>
      </c>
      <c r="L7" s="16" t="str">
        <f>IF(技術者名簿!E18="","",技術者名簿!E18)</f>
        <v/>
      </c>
      <c r="M7" s="16" t="str">
        <f>IF(技術者名簿!E19="","",技術者名簿!E19)</f>
        <v/>
      </c>
      <c r="N7" s="16" t="str">
        <f>IF(技術者名簿!$H16="","",1)</f>
        <v/>
      </c>
      <c r="O7" s="16" t="str">
        <f>IF(技術者名簿!H16="","",技術者名簿!H16)</f>
        <v/>
      </c>
      <c r="P7" s="16" t="str">
        <f>IF(技術者名簿!I16="","",技術者名簿!I16)</f>
        <v/>
      </c>
      <c r="Q7" s="16" t="str">
        <f>IF(技術者名簿!J16="","",技術者名簿!J16)</f>
        <v/>
      </c>
      <c r="R7" s="16" t="str">
        <f>IF(技術者名簿!K16="○",1,"")</f>
        <v/>
      </c>
      <c r="S7" s="16" t="str">
        <f>IF(技術者名簿!L16="○",1,"")</f>
        <v/>
      </c>
      <c r="T7" s="17"/>
      <c r="U7" s="17"/>
      <c r="V7" s="17"/>
    </row>
    <row r="8" spans="1:23" ht="12.95" customHeight="1" x14ac:dyDescent="0.15">
      <c r="A8" s="18" t="s">
        <v>459</v>
      </c>
      <c r="B8" s="18"/>
      <c r="C8" s="21" t="s">
        <v>194</v>
      </c>
      <c r="D8" s="21" t="s">
        <v>429</v>
      </c>
      <c r="E8" s="26"/>
      <c r="F8" s="16" t="str">
        <f>IF(技術者名簿!$B20="","",1)</f>
        <v/>
      </c>
      <c r="G8" s="16" t="str">
        <f>IF(技術者名簿!B20="","",技術者名簿!B20)</f>
        <v/>
      </c>
      <c r="H8" s="16" t="str">
        <f>IF(技術者名簿!C20="","",技術者名簿!C20)</f>
        <v/>
      </c>
      <c r="I8" s="16" t="str">
        <f>IF(技術者名簿!D20="","",技術者名簿!D20)</f>
        <v/>
      </c>
      <c r="J8" s="16" t="str">
        <f>IF(技術者名簿!E20="","",技術者名簿!E20)</f>
        <v/>
      </c>
      <c r="K8" s="16" t="str">
        <f>IF(技術者名簿!E21="","",技術者名簿!E21)</f>
        <v/>
      </c>
      <c r="L8" s="16" t="str">
        <f>IF(技術者名簿!E22="","",技術者名簿!E22)</f>
        <v/>
      </c>
      <c r="M8" s="16" t="str">
        <f>IF(技術者名簿!E23="","",技術者名簿!E23)</f>
        <v/>
      </c>
      <c r="N8" s="16" t="str">
        <f>IF(技術者名簿!$H20="","",1)</f>
        <v/>
      </c>
      <c r="O8" s="16" t="str">
        <f>IF(技術者名簿!H20="","",技術者名簿!H20)</f>
        <v/>
      </c>
      <c r="P8" s="16" t="str">
        <f>IF(技術者名簿!I20="","",技術者名簿!I20)</f>
        <v/>
      </c>
      <c r="Q8" s="16" t="str">
        <f>IF(技術者名簿!J20="","",技術者名簿!J20)</f>
        <v/>
      </c>
      <c r="R8" s="16" t="str">
        <f>IF(技術者名簿!K20="○",1,"")</f>
        <v/>
      </c>
      <c r="S8" s="16" t="str">
        <f>IF(技術者名簿!L20="○",1,"")</f>
        <v/>
      </c>
      <c r="T8" s="17"/>
      <c r="U8" s="17"/>
      <c r="V8" s="17"/>
    </row>
    <row r="9" spans="1:23" ht="12.95" customHeight="1" x14ac:dyDescent="0.15">
      <c r="A9" s="18" t="s">
        <v>460</v>
      </c>
      <c r="B9" s="18"/>
      <c r="C9" s="21" t="s">
        <v>194</v>
      </c>
      <c r="D9" s="21" t="s">
        <v>429</v>
      </c>
      <c r="E9" s="26"/>
      <c r="F9" s="16" t="str">
        <f>IF(技術者名簿!$B24="","",1)</f>
        <v/>
      </c>
      <c r="G9" s="16" t="str">
        <f>IF(技術者名簿!B24="","",技術者名簿!B24)</f>
        <v/>
      </c>
      <c r="H9" s="16" t="str">
        <f>IF(技術者名簿!C24="","",技術者名簿!C24)</f>
        <v/>
      </c>
      <c r="I9" s="16" t="str">
        <f>IF(技術者名簿!D24="","",技術者名簿!D24)</f>
        <v/>
      </c>
      <c r="J9" s="16" t="str">
        <f>IF(技術者名簿!E24="","",技術者名簿!E24)</f>
        <v/>
      </c>
      <c r="K9" s="16" t="str">
        <f>IF(技術者名簿!E25="","",技術者名簿!E25)</f>
        <v/>
      </c>
      <c r="L9" s="16" t="str">
        <f>IF(技術者名簿!E26="","",技術者名簿!E26)</f>
        <v/>
      </c>
      <c r="M9" s="16" t="str">
        <f>IF(技術者名簿!E27="","",技術者名簿!E27)</f>
        <v/>
      </c>
      <c r="N9" s="16" t="str">
        <f>IF(技術者名簿!$H24="","",1)</f>
        <v/>
      </c>
      <c r="O9" s="16" t="str">
        <f>IF(技術者名簿!H24="","",技術者名簿!H24)</f>
        <v/>
      </c>
      <c r="P9" s="16" t="str">
        <f>IF(技術者名簿!I24="","",技術者名簿!I24)</f>
        <v/>
      </c>
      <c r="Q9" s="16" t="str">
        <f>IF(技術者名簿!J24="","",技術者名簿!J24)</f>
        <v/>
      </c>
      <c r="R9" s="16" t="str">
        <f>IF(技術者名簿!K24="○",1,"")</f>
        <v/>
      </c>
      <c r="S9" s="16" t="str">
        <f>IF(技術者名簿!L24="○",1,"")</f>
        <v/>
      </c>
      <c r="T9" s="17"/>
      <c r="U9" s="17"/>
      <c r="V9" s="17"/>
    </row>
    <row r="10" spans="1:23" ht="12.95" customHeight="1" x14ac:dyDescent="0.15">
      <c r="A10" s="18" t="s">
        <v>461</v>
      </c>
      <c r="B10" s="18"/>
      <c r="C10" s="21" t="s">
        <v>194</v>
      </c>
      <c r="D10" s="21" t="s">
        <v>429</v>
      </c>
      <c r="E10" s="26"/>
      <c r="F10" s="16" t="str">
        <f>IF(技術者名簿!$B28="","",1)</f>
        <v/>
      </c>
      <c r="G10" s="16" t="str">
        <f>IF(技術者名簿!B28="","",技術者名簿!B28)</f>
        <v/>
      </c>
      <c r="H10" s="16" t="str">
        <f>IF(技術者名簿!C28="","",技術者名簿!C28)</f>
        <v/>
      </c>
      <c r="I10" s="16" t="str">
        <f>IF(技術者名簿!D28="","",技術者名簿!D28)</f>
        <v/>
      </c>
      <c r="J10" s="16" t="str">
        <f>IF(技術者名簿!E28="","",技術者名簿!E28)</f>
        <v/>
      </c>
      <c r="K10" s="16" t="str">
        <f>IF(技術者名簿!E29="","",技術者名簿!E29)</f>
        <v/>
      </c>
      <c r="L10" s="16" t="str">
        <f>IF(技術者名簿!E30="","",技術者名簿!E30)</f>
        <v/>
      </c>
      <c r="M10" s="16" t="str">
        <f>IF(技術者名簿!E31="","",技術者名簿!E31)</f>
        <v/>
      </c>
      <c r="N10" s="16" t="str">
        <f>IF(技術者名簿!$H28="","",1)</f>
        <v/>
      </c>
      <c r="O10" s="16" t="str">
        <f>IF(技術者名簿!H28="","",技術者名簿!H28)</f>
        <v/>
      </c>
      <c r="P10" s="16" t="str">
        <f>IF(技術者名簿!I28="","",技術者名簿!I28)</f>
        <v/>
      </c>
      <c r="Q10" s="16" t="str">
        <f>IF(技術者名簿!J28="","",技術者名簿!J28)</f>
        <v/>
      </c>
      <c r="R10" s="16" t="str">
        <f>IF(技術者名簿!K28="○",1,"")</f>
        <v/>
      </c>
      <c r="S10" s="16" t="str">
        <f>IF(技術者名簿!L28="○",1,"")</f>
        <v/>
      </c>
      <c r="T10" s="17"/>
      <c r="U10" s="17"/>
      <c r="V10" s="17"/>
    </row>
    <row r="11" spans="1:23" ht="12.95" customHeight="1" x14ac:dyDescent="0.15">
      <c r="A11" s="18" t="s">
        <v>462</v>
      </c>
      <c r="B11" s="18"/>
      <c r="C11" s="21" t="s">
        <v>194</v>
      </c>
      <c r="D11" s="21" t="s">
        <v>429</v>
      </c>
      <c r="E11" s="26"/>
      <c r="F11" s="16" t="str">
        <f>IF(技術者名簿!$B32="","",1)</f>
        <v/>
      </c>
      <c r="G11" s="16" t="str">
        <f>IF(技術者名簿!B32="","",技術者名簿!B32)</f>
        <v/>
      </c>
      <c r="H11" s="16" t="str">
        <f>IF(技術者名簿!C32="","",技術者名簿!C32)</f>
        <v/>
      </c>
      <c r="I11" s="16" t="str">
        <f>IF(技術者名簿!D32="","",技術者名簿!D32)</f>
        <v/>
      </c>
      <c r="J11" s="16" t="str">
        <f>IF(技術者名簿!E32="","",技術者名簿!E32)</f>
        <v/>
      </c>
      <c r="K11" s="16" t="str">
        <f>IF(技術者名簿!E33="","",技術者名簿!E33)</f>
        <v/>
      </c>
      <c r="L11" s="16" t="str">
        <f>IF(技術者名簿!E34="","",技術者名簿!E34)</f>
        <v/>
      </c>
      <c r="M11" s="16" t="str">
        <f>IF(技術者名簿!E35="","",技術者名簿!E35)</f>
        <v/>
      </c>
      <c r="N11" s="16" t="str">
        <f>IF(技術者名簿!$H32="","",1)</f>
        <v/>
      </c>
      <c r="O11" s="16" t="str">
        <f>IF(技術者名簿!H32="","",技術者名簿!H32)</f>
        <v/>
      </c>
      <c r="P11" s="16" t="str">
        <f>IF(技術者名簿!I32="","",技術者名簿!I32)</f>
        <v/>
      </c>
      <c r="Q11" s="16" t="str">
        <f>IF(技術者名簿!J32="","",技術者名簿!J32)</f>
        <v/>
      </c>
      <c r="R11" s="16" t="str">
        <f>IF(技術者名簿!K32="○",1,"")</f>
        <v/>
      </c>
      <c r="S11" s="16" t="str">
        <f>IF(技術者名簿!L32="○",1,"")</f>
        <v/>
      </c>
      <c r="T11" s="17"/>
      <c r="U11" s="17"/>
      <c r="V11" s="17"/>
    </row>
    <row r="12" spans="1:23" ht="12.95" customHeight="1" x14ac:dyDescent="0.15">
      <c r="A12" s="18" t="s">
        <v>463</v>
      </c>
      <c r="B12" s="18"/>
      <c r="C12" s="21" t="s">
        <v>194</v>
      </c>
      <c r="D12" s="21" t="s">
        <v>429</v>
      </c>
      <c r="E12" s="26"/>
      <c r="F12" s="16" t="str">
        <f>IF(技術者名簿!$B36="","",1)</f>
        <v/>
      </c>
      <c r="G12" s="16" t="str">
        <f>IF(技術者名簿!B36="","",技術者名簿!B36)</f>
        <v/>
      </c>
      <c r="H12" s="16" t="str">
        <f>IF(技術者名簿!C36="","",技術者名簿!C36)</f>
        <v/>
      </c>
      <c r="I12" s="16" t="str">
        <f>IF(技術者名簿!D36="","",技術者名簿!D36)</f>
        <v/>
      </c>
      <c r="J12" s="16" t="str">
        <f>IF(技術者名簿!E36="","",技術者名簿!E36)</f>
        <v/>
      </c>
      <c r="K12" s="16" t="str">
        <f>IF(技術者名簿!E37="","",技術者名簿!E37)</f>
        <v/>
      </c>
      <c r="L12" s="16" t="str">
        <f>IF(技術者名簿!E38="","",技術者名簿!E38)</f>
        <v/>
      </c>
      <c r="M12" s="16" t="str">
        <f>IF(技術者名簿!E39="","",技術者名簿!E39)</f>
        <v/>
      </c>
      <c r="N12" s="16" t="str">
        <f>IF(技術者名簿!$H36="","",1)</f>
        <v/>
      </c>
      <c r="O12" s="16" t="str">
        <f>IF(技術者名簿!H36="","",技術者名簿!H36)</f>
        <v/>
      </c>
      <c r="P12" s="16" t="str">
        <f>IF(技術者名簿!I36="","",技術者名簿!I36)</f>
        <v/>
      </c>
      <c r="Q12" s="16" t="str">
        <f>IF(技術者名簿!J36="","",技術者名簿!J36)</f>
        <v/>
      </c>
      <c r="R12" s="16" t="str">
        <f>IF(技術者名簿!K36="○",1,"")</f>
        <v/>
      </c>
      <c r="S12" s="16" t="str">
        <f>IF(技術者名簿!L36="○",1,"")</f>
        <v/>
      </c>
      <c r="T12" s="17"/>
      <c r="U12" s="17"/>
      <c r="V12" s="17"/>
    </row>
    <row r="13" spans="1:23" ht="12.95" customHeight="1" x14ac:dyDescent="0.15">
      <c r="A13" s="18" t="s">
        <v>464</v>
      </c>
      <c r="B13" s="18"/>
      <c r="C13" s="21" t="s">
        <v>194</v>
      </c>
      <c r="D13" s="21" t="s">
        <v>429</v>
      </c>
      <c r="E13" s="26"/>
      <c r="F13" s="16" t="str">
        <f>IF(技術者名簿!$B40="","",1)</f>
        <v/>
      </c>
      <c r="G13" s="16" t="str">
        <f>IF(技術者名簿!B40="","",技術者名簿!B40)</f>
        <v/>
      </c>
      <c r="H13" s="16" t="str">
        <f>IF(技術者名簿!C40="","",技術者名簿!C40)</f>
        <v/>
      </c>
      <c r="I13" s="16" t="str">
        <f>IF(技術者名簿!D40="","",技術者名簿!D40)</f>
        <v/>
      </c>
      <c r="J13" s="16" t="str">
        <f>IF(技術者名簿!E40="","",技術者名簿!E40)</f>
        <v/>
      </c>
      <c r="K13" s="16" t="str">
        <f>IF(技術者名簿!E41="","",技術者名簿!E41)</f>
        <v/>
      </c>
      <c r="L13" s="16" t="str">
        <f>IF(技術者名簿!E42="","",技術者名簿!E42)</f>
        <v/>
      </c>
      <c r="M13" s="16" t="str">
        <f>IF(技術者名簿!E43="","",技術者名簿!E43)</f>
        <v/>
      </c>
      <c r="N13" s="16" t="str">
        <f>IF(技術者名簿!$H40="","",1)</f>
        <v/>
      </c>
      <c r="O13" s="16" t="str">
        <f>IF(技術者名簿!H40="","",技術者名簿!H40)</f>
        <v/>
      </c>
      <c r="P13" s="16" t="str">
        <f>IF(技術者名簿!I40="","",技術者名簿!I40)</f>
        <v/>
      </c>
      <c r="Q13" s="16" t="str">
        <f>IF(技術者名簿!J40="","",技術者名簿!J40)</f>
        <v/>
      </c>
      <c r="R13" s="16" t="str">
        <f>IF(技術者名簿!K40="○",1,"")</f>
        <v/>
      </c>
      <c r="S13" s="16" t="str">
        <f>IF(技術者名簿!L40="○",1,"")</f>
        <v/>
      </c>
      <c r="T13" s="17"/>
      <c r="U13" s="17"/>
      <c r="V13" s="17"/>
    </row>
    <row r="14" spans="1:23" ht="12.95" customHeight="1" x14ac:dyDescent="0.15">
      <c r="A14" s="18" t="s">
        <v>465</v>
      </c>
      <c r="B14" s="18"/>
      <c r="C14" s="21" t="s">
        <v>194</v>
      </c>
      <c r="D14" s="21" t="s">
        <v>429</v>
      </c>
      <c r="E14" s="26"/>
      <c r="F14" s="16" t="str">
        <f>IF(技術者名簿!$B44="","",1)</f>
        <v/>
      </c>
      <c r="G14" s="16" t="str">
        <f>IF(技術者名簿!B44="","",技術者名簿!B44)</f>
        <v/>
      </c>
      <c r="H14" s="16" t="str">
        <f>IF(技術者名簿!C44="","",技術者名簿!C44)</f>
        <v/>
      </c>
      <c r="I14" s="16" t="str">
        <f>IF(技術者名簿!D44="","",技術者名簿!D44)</f>
        <v/>
      </c>
      <c r="J14" s="16" t="str">
        <f>IF(技術者名簿!E44="","",技術者名簿!E44)</f>
        <v/>
      </c>
      <c r="K14" s="16" t="str">
        <f>IF(技術者名簿!E45="","",技術者名簿!E45)</f>
        <v/>
      </c>
      <c r="L14" s="16" t="str">
        <f>IF(技術者名簿!E46="","",技術者名簿!E46)</f>
        <v/>
      </c>
      <c r="M14" s="16" t="str">
        <f>IF(技術者名簿!E47="","",技術者名簿!E47)</f>
        <v/>
      </c>
      <c r="N14" s="16" t="str">
        <f>IF(技術者名簿!$H44="","",1)</f>
        <v/>
      </c>
      <c r="O14" s="16" t="str">
        <f>IF(技術者名簿!H44="","",技術者名簿!H44)</f>
        <v/>
      </c>
      <c r="P14" s="16" t="str">
        <f>IF(技術者名簿!I44="","",技術者名簿!I44)</f>
        <v/>
      </c>
      <c r="Q14" s="16" t="str">
        <f>IF(技術者名簿!J44="","",技術者名簿!J44)</f>
        <v/>
      </c>
      <c r="R14" s="16" t="str">
        <f>IF(技術者名簿!K44="○",1,"")</f>
        <v/>
      </c>
      <c r="S14" s="16" t="str">
        <f>IF(技術者名簿!L44="○",1,"")</f>
        <v/>
      </c>
      <c r="T14" s="17"/>
      <c r="U14" s="17"/>
      <c r="V14" s="17"/>
    </row>
    <row r="15" spans="1:23" ht="12.95" customHeight="1" x14ac:dyDescent="0.15">
      <c r="A15" s="18" t="s">
        <v>466</v>
      </c>
      <c r="B15" s="18"/>
      <c r="C15" s="21" t="s">
        <v>194</v>
      </c>
      <c r="D15" s="21" t="s">
        <v>429</v>
      </c>
      <c r="E15" s="26"/>
      <c r="F15" s="16" t="str">
        <f>IF(技術者名簿!$B48="","",1)</f>
        <v/>
      </c>
      <c r="G15" s="16" t="str">
        <f>IF(技術者名簿!B48="","",技術者名簿!B48)</f>
        <v/>
      </c>
      <c r="H15" s="16" t="str">
        <f>IF(技術者名簿!C48="","",技術者名簿!C48)</f>
        <v/>
      </c>
      <c r="I15" s="16" t="str">
        <f>IF(技術者名簿!D48="","",技術者名簿!D48)</f>
        <v/>
      </c>
      <c r="J15" s="16" t="str">
        <f>IF(技術者名簿!E48="","",技術者名簿!E48)</f>
        <v/>
      </c>
      <c r="K15" s="16" t="str">
        <f>IF(技術者名簿!E49="","",技術者名簿!E49)</f>
        <v/>
      </c>
      <c r="L15" s="16" t="str">
        <f>IF(技術者名簿!E50="","",技術者名簿!E50)</f>
        <v/>
      </c>
      <c r="M15" s="16" t="str">
        <f>IF(技術者名簿!E51="","",技術者名簿!E51)</f>
        <v/>
      </c>
      <c r="N15" s="16" t="str">
        <f>IF(技術者名簿!$H48="","",1)</f>
        <v/>
      </c>
      <c r="O15" s="16" t="str">
        <f>IF(技術者名簿!H48="","",技術者名簿!H48)</f>
        <v/>
      </c>
      <c r="P15" s="16" t="str">
        <f>IF(技術者名簿!I48="","",技術者名簿!I48)</f>
        <v/>
      </c>
      <c r="Q15" s="16" t="str">
        <f>IF(技術者名簿!J48="","",技術者名簿!J48)</f>
        <v/>
      </c>
      <c r="R15" s="16" t="str">
        <f>IF(技術者名簿!K48="○",1,"")</f>
        <v/>
      </c>
      <c r="S15" s="16" t="str">
        <f>IF(技術者名簿!L48="○",1,"")</f>
        <v/>
      </c>
      <c r="T15" s="17"/>
      <c r="U15" s="17"/>
      <c r="V15" s="17"/>
    </row>
    <row r="16" spans="1:23" ht="12.95" customHeight="1" x14ac:dyDescent="0.15">
      <c r="A16" s="18" t="s">
        <v>467</v>
      </c>
      <c r="B16" s="18"/>
      <c r="C16" s="21" t="s">
        <v>194</v>
      </c>
      <c r="D16" s="21" t="s">
        <v>429</v>
      </c>
      <c r="E16" s="26"/>
      <c r="F16" s="16" t="str">
        <f>IF(技術者名簿!$B52="","",1)</f>
        <v/>
      </c>
      <c r="G16" s="16" t="str">
        <f>IF(技術者名簿!B52="","",技術者名簿!B52)</f>
        <v/>
      </c>
      <c r="H16" s="16" t="str">
        <f>IF(技術者名簿!C52="","",技術者名簿!C52)</f>
        <v/>
      </c>
      <c r="I16" s="16" t="str">
        <f>IF(技術者名簿!D52="","",技術者名簿!D52)</f>
        <v/>
      </c>
      <c r="J16" s="16" t="str">
        <f>IF(技術者名簿!E52="","",技術者名簿!E52)</f>
        <v/>
      </c>
      <c r="K16" s="16" t="str">
        <f>IF(技術者名簿!E53="","",技術者名簿!E53)</f>
        <v/>
      </c>
      <c r="L16" s="16" t="str">
        <f>IF(技術者名簿!E54="","",技術者名簿!E54)</f>
        <v/>
      </c>
      <c r="M16" s="16" t="str">
        <f>IF(技術者名簿!E55="","",技術者名簿!E55)</f>
        <v/>
      </c>
      <c r="N16" s="16" t="str">
        <f>IF(技術者名簿!$H52="","",1)</f>
        <v/>
      </c>
      <c r="O16" s="16" t="str">
        <f>IF(技術者名簿!H52="","",技術者名簿!H52)</f>
        <v/>
      </c>
      <c r="P16" s="16" t="str">
        <f>IF(技術者名簿!I52="","",技術者名簿!I52)</f>
        <v/>
      </c>
      <c r="Q16" s="16" t="str">
        <f>IF(技術者名簿!J52="","",技術者名簿!J52)</f>
        <v/>
      </c>
      <c r="R16" s="16" t="str">
        <f>IF(技術者名簿!K52="○",1,"")</f>
        <v/>
      </c>
      <c r="S16" s="16" t="str">
        <f>IF(技術者名簿!L52="○",1,"")</f>
        <v/>
      </c>
      <c r="T16" s="17"/>
      <c r="U16" s="17"/>
      <c r="V16" s="17"/>
    </row>
    <row r="17" spans="1:22" ht="12.95" customHeight="1" x14ac:dyDescent="0.15">
      <c r="A17" s="18" t="s">
        <v>468</v>
      </c>
      <c r="B17" s="18"/>
      <c r="C17" s="21" t="s">
        <v>194</v>
      </c>
      <c r="D17" s="21" t="s">
        <v>429</v>
      </c>
      <c r="E17" s="26"/>
      <c r="F17" s="16" t="str">
        <f>IF(技術者名簿!$B56="","",1)</f>
        <v/>
      </c>
      <c r="G17" s="16" t="str">
        <f>IF(技術者名簿!B56="","",技術者名簿!B56)</f>
        <v/>
      </c>
      <c r="H17" s="16" t="str">
        <f>IF(技術者名簿!C56="","",技術者名簿!C56)</f>
        <v/>
      </c>
      <c r="I17" s="16" t="str">
        <f>IF(技術者名簿!D56="","",技術者名簿!D56)</f>
        <v/>
      </c>
      <c r="J17" s="16" t="str">
        <f>IF(技術者名簿!E56="","",技術者名簿!E56)</f>
        <v/>
      </c>
      <c r="K17" s="16" t="str">
        <f>IF(技術者名簿!E57="","",技術者名簿!E57)</f>
        <v/>
      </c>
      <c r="L17" s="16" t="str">
        <f>IF(技術者名簿!E58="","",技術者名簿!E58)</f>
        <v/>
      </c>
      <c r="M17" s="16" t="str">
        <f>IF(技術者名簿!E59="","",技術者名簿!E59)</f>
        <v/>
      </c>
      <c r="N17" s="16" t="str">
        <f>IF(技術者名簿!$H56="","",1)</f>
        <v/>
      </c>
      <c r="O17" s="16" t="str">
        <f>IF(技術者名簿!H56="","",技術者名簿!H56)</f>
        <v/>
      </c>
      <c r="P17" s="16" t="str">
        <f>IF(技術者名簿!I56="","",技術者名簿!I56)</f>
        <v/>
      </c>
      <c r="Q17" s="16" t="str">
        <f>IF(技術者名簿!J56="","",技術者名簿!J56)</f>
        <v/>
      </c>
      <c r="R17" s="16" t="str">
        <f>IF(技術者名簿!K56="○",1,"")</f>
        <v/>
      </c>
      <c r="S17" s="16" t="str">
        <f>IF(技術者名簿!L56="○",1,"")</f>
        <v/>
      </c>
      <c r="T17" s="17"/>
      <c r="U17" s="17"/>
      <c r="V17" s="17"/>
    </row>
    <row r="18" spans="1:22" ht="12.95" customHeight="1" x14ac:dyDescent="0.15">
      <c r="A18" s="18" t="s">
        <v>469</v>
      </c>
      <c r="B18" s="18"/>
      <c r="C18" s="21" t="s">
        <v>194</v>
      </c>
      <c r="D18" s="21" t="s">
        <v>429</v>
      </c>
      <c r="E18" s="26"/>
      <c r="F18" s="16" t="str">
        <f>IF(技術者名簿!$B60="","",1)</f>
        <v/>
      </c>
      <c r="G18" s="16" t="str">
        <f>IF(技術者名簿!B60="","",技術者名簿!B60)</f>
        <v/>
      </c>
      <c r="H18" s="16" t="str">
        <f>IF(技術者名簿!C60="","",技術者名簿!C60)</f>
        <v/>
      </c>
      <c r="I18" s="16" t="str">
        <f>IF(技術者名簿!D60="","",技術者名簿!D60)</f>
        <v/>
      </c>
      <c r="J18" s="16" t="str">
        <f>IF(技術者名簿!E60="","",技術者名簿!E60)</f>
        <v/>
      </c>
      <c r="K18" s="16" t="str">
        <f>IF(技術者名簿!E61="","",技術者名簿!E61)</f>
        <v/>
      </c>
      <c r="L18" s="16" t="str">
        <f>IF(技術者名簿!E62="","",技術者名簿!E62)</f>
        <v/>
      </c>
      <c r="M18" s="16" t="str">
        <f>IF(技術者名簿!E63="","",技術者名簿!E63)</f>
        <v/>
      </c>
      <c r="N18" s="16" t="str">
        <f>IF(技術者名簿!$H60="","",1)</f>
        <v/>
      </c>
      <c r="O18" s="16" t="str">
        <f>IF(技術者名簿!H60="","",技術者名簿!H60)</f>
        <v/>
      </c>
      <c r="P18" s="16" t="str">
        <f>IF(技術者名簿!I60="","",技術者名簿!I60)</f>
        <v/>
      </c>
      <c r="Q18" s="16" t="str">
        <f>IF(技術者名簿!J60="","",技術者名簿!J60)</f>
        <v/>
      </c>
      <c r="R18" s="16" t="str">
        <f>IF(技術者名簿!K60="○",1,"")</f>
        <v/>
      </c>
      <c r="S18" s="16" t="str">
        <f>IF(技術者名簿!L60="○",1,"")</f>
        <v/>
      </c>
      <c r="T18" s="17"/>
      <c r="U18" s="17"/>
      <c r="V18" s="17"/>
    </row>
    <row r="19" spans="1:22" ht="12.95" customHeight="1" x14ac:dyDescent="0.15">
      <c r="A19" s="18" t="s">
        <v>470</v>
      </c>
      <c r="B19" s="18"/>
      <c r="C19" s="21" t="s">
        <v>194</v>
      </c>
      <c r="D19" s="21" t="s">
        <v>429</v>
      </c>
      <c r="E19" s="26"/>
      <c r="F19" s="16" t="str">
        <f>IF(技術者名簿!$B64="","",1)</f>
        <v/>
      </c>
      <c r="G19" s="16" t="str">
        <f>IF(技術者名簿!B64="","",技術者名簿!B64)</f>
        <v/>
      </c>
      <c r="H19" s="16" t="str">
        <f>IF(技術者名簿!C64="","",技術者名簿!C64)</f>
        <v/>
      </c>
      <c r="I19" s="16" t="str">
        <f>IF(技術者名簿!D64="","",技術者名簿!D64)</f>
        <v/>
      </c>
      <c r="J19" s="16" t="str">
        <f>IF(技術者名簿!E64="","",技術者名簿!E64)</f>
        <v/>
      </c>
      <c r="K19" s="16" t="str">
        <f>IF(技術者名簿!E65="","",技術者名簿!E65)</f>
        <v/>
      </c>
      <c r="L19" s="16" t="str">
        <f>IF(技術者名簿!E66="","",技術者名簿!E66)</f>
        <v/>
      </c>
      <c r="M19" s="16" t="str">
        <f>IF(技術者名簿!E67="","",技術者名簿!E67)</f>
        <v/>
      </c>
      <c r="N19" s="16" t="str">
        <f>IF(技術者名簿!$H64="","",1)</f>
        <v/>
      </c>
      <c r="O19" s="16" t="str">
        <f>IF(技術者名簿!H64="","",技術者名簿!H64)</f>
        <v/>
      </c>
      <c r="P19" s="16" t="str">
        <f>IF(技術者名簿!I64="","",技術者名簿!I64)</f>
        <v/>
      </c>
      <c r="Q19" s="16" t="str">
        <f>IF(技術者名簿!J64="","",技術者名簿!J64)</f>
        <v/>
      </c>
      <c r="R19" s="16" t="str">
        <f>IF(技術者名簿!K64="○",1,"")</f>
        <v/>
      </c>
      <c r="S19" s="16" t="str">
        <f>IF(技術者名簿!L64="○",1,"")</f>
        <v/>
      </c>
      <c r="T19" s="17"/>
      <c r="U19" s="17"/>
      <c r="V19" s="17"/>
    </row>
    <row r="20" spans="1:22" ht="12.95" customHeight="1" x14ac:dyDescent="0.15">
      <c r="A20" s="18" t="s">
        <v>471</v>
      </c>
      <c r="B20" s="18"/>
      <c r="C20" s="21" t="s">
        <v>194</v>
      </c>
      <c r="D20" s="21" t="s">
        <v>429</v>
      </c>
      <c r="E20" s="26"/>
      <c r="F20" s="16" t="str">
        <f>IF(技術者名簿!$B68="","",1)</f>
        <v/>
      </c>
      <c r="G20" s="16" t="str">
        <f>IF(技術者名簿!B68="","",技術者名簿!B68)</f>
        <v/>
      </c>
      <c r="H20" s="16" t="str">
        <f>IF(技術者名簿!C68="","",技術者名簿!C68)</f>
        <v/>
      </c>
      <c r="I20" s="16" t="str">
        <f>IF(技術者名簿!D68="","",技術者名簿!D68)</f>
        <v/>
      </c>
      <c r="J20" s="16" t="str">
        <f>IF(技術者名簿!E68="","",技術者名簿!E68)</f>
        <v/>
      </c>
      <c r="K20" s="16" t="str">
        <f>IF(技術者名簿!E69="","",技術者名簿!E69)</f>
        <v/>
      </c>
      <c r="L20" s="16" t="str">
        <f>IF(技術者名簿!E70="","",技術者名簿!E70)</f>
        <v/>
      </c>
      <c r="M20" s="16" t="str">
        <f>IF(技術者名簿!E71="","",技術者名簿!E71)</f>
        <v/>
      </c>
      <c r="N20" s="16" t="str">
        <f>IF(技術者名簿!$H68="","",1)</f>
        <v/>
      </c>
      <c r="O20" s="16" t="str">
        <f>IF(技術者名簿!H68="","",技術者名簿!H68)</f>
        <v/>
      </c>
      <c r="P20" s="16" t="str">
        <f>IF(技術者名簿!I68="","",技術者名簿!I68)</f>
        <v/>
      </c>
      <c r="Q20" s="16" t="str">
        <f>IF(技術者名簿!J68="","",技術者名簿!J68)</f>
        <v/>
      </c>
      <c r="R20" s="16" t="str">
        <f>IF(技術者名簿!K68="○",1,"")</f>
        <v/>
      </c>
      <c r="S20" s="16" t="str">
        <f>IF(技術者名簿!L68="○",1,"")</f>
        <v/>
      </c>
      <c r="T20" s="17"/>
      <c r="U20" s="17"/>
      <c r="V20" s="17"/>
    </row>
    <row r="21" spans="1:22" ht="12.95" customHeight="1" x14ac:dyDescent="0.15">
      <c r="A21" s="18" t="s">
        <v>472</v>
      </c>
      <c r="B21" s="18"/>
      <c r="C21" s="21" t="s">
        <v>194</v>
      </c>
      <c r="D21" s="21" t="s">
        <v>429</v>
      </c>
      <c r="E21" s="26"/>
      <c r="F21" s="16" t="str">
        <f>IF(技術者名簿!$B72="","",1)</f>
        <v/>
      </c>
      <c r="G21" s="16" t="str">
        <f>IF(技術者名簿!B72="","",技術者名簿!B72)</f>
        <v/>
      </c>
      <c r="H21" s="16" t="str">
        <f>IF(技術者名簿!C72="","",技術者名簿!C72)</f>
        <v/>
      </c>
      <c r="I21" s="16" t="str">
        <f>IF(技術者名簿!D72="","",技術者名簿!D72)</f>
        <v/>
      </c>
      <c r="J21" s="16" t="str">
        <f>IF(技術者名簿!E72="","",技術者名簿!E72)</f>
        <v/>
      </c>
      <c r="K21" s="16" t="str">
        <f>IF(技術者名簿!E73="","",技術者名簿!E73)</f>
        <v/>
      </c>
      <c r="L21" s="16" t="str">
        <f>IF(技術者名簿!E74="","",技術者名簿!E74)</f>
        <v/>
      </c>
      <c r="M21" s="16" t="str">
        <f>IF(技術者名簿!E75="","",技術者名簿!E75)</f>
        <v/>
      </c>
      <c r="N21" s="16" t="str">
        <f>IF(技術者名簿!$H72="","",1)</f>
        <v/>
      </c>
      <c r="O21" s="16" t="str">
        <f>IF(技術者名簿!H72="","",技術者名簿!H72)</f>
        <v/>
      </c>
      <c r="P21" s="16" t="str">
        <f>IF(技術者名簿!I72="","",技術者名簿!I72)</f>
        <v/>
      </c>
      <c r="Q21" s="16" t="str">
        <f>IF(技術者名簿!J72="","",技術者名簿!J72)</f>
        <v/>
      </c>
      <c r="R21" s="16" t="str">
        <f>IF(技術者名簿!K72="○",1,"")</f>
        <v/>
      </c>
      <c r="S21" s="16" t="str">
        <f>IF(技術者名簿!L72="○",1,"")</f>
        <v/>
      </c>
      <c r="T21" s="17"/>
      <c r="U21" s="17"/>
      <c r="V21" s="17"/>
    </row>
    <row r="22" spans="1:22" ht="12.95" customHeight="1" x14ac:dyDescent="0.15">
      <c r="A22" s="18" t="s">
        <v>473</v>
      </c>
      <c r="B22" s="18"/>
      <c r="C22" s="21" t="s">
        <v>194</v>
      </c>
      <c r="D22" s="21" t="s">
        <v>429</v>
      </c>
      <c r="E22" s="26"/>
      <c r="F22" s="16" t="str">
        <f>IF(技術者名簿!$B76="","",1)</f>
        <v/>
      </c>
      <c r="G22" s="16" t="str">
        <f>IF(技術者名簿!B76="","",技術者名簿!B76)</f>
        <v/>
      </c>
      <c r="H22" s="16" t="str">
        <f>IF(技術者名簿!C76="","",技術者名簿!C76)</f>
        <v/>
      </c>
      <c r="I22" s="16" t="str">
        <f>IF(技術者名簿!D76="","",技術者名簿!D76)</f>
        <v/>
      </c>
      <c r="J22" s="16" t="str">
        <f>IF(技術者名簿!E76="","",技術者名簿!E76)</f>
        <v/>
      </c>
      <c r="K22" s="16" t="str">
        <f>IF(技術者名簿!E77="","",技術者名簿!E77)</f>
        <v/>
      </c>
      <c r="L22" s="16" t="str">
        <f>IF(技術者名簿!E78="","",技術者名簿!E78)</f>
        <v/>
      </c>
      <c r="M22" s="16" t="str">
        <f>IF(技術者名簿!E79="","",技術者名簿!E79)</f>
        <v/>
      </c>
      <c r="N22" s="16" t="str">
        <f>IF(技術者名簿!$H76="","",1)</f>
        <v/>
      </c>
      <c r="O22" s="16" t="str">
        <f>IF(技術者名簿!H76="","",技術者名簿!H76)</f>
        <v/>
      </c>
      <c r="P22" s="16" t="str">
        <f>IF(技術者名簿!I76="","",技術者名簿!I76)</f>
        <v/>
      </c>
      <c r="Q22" s="16" t="str">
        <f>IF(技術者名簿!J76="","",技術者名簿!J76)</f>
        <v/>
      </c>
      <c r="R22" s="16" t="str">
        <f>IF(技術者名簿!K76="○",1,"")</f>
        <v/>
      </c>
      <c r="S22" s="16" t="str">
        <f>IF(技術者名簿!L76="○",1,"")</f>
        <v/>
      </c>
      <c r="T22" s="17"/>
      <c r="U22" s="17"/>
      <c r="V22" s="17"/>
    </row>
    <row r="23" spans="1:22" ht="12.95" customHeight="1" x14ac:dyDescent="0.15">
      <c r="A23" s="18" t="s">
        <v>474</v>
      </c>
      <c r="B23" s="18"/>
      <c r="C23" s="21" t="s">
        <v>194</v>
      </c>
      <c r="D23" s="21" t="s">
        <v>429</v>
      </c>
      <c r="E23" s="26"/>
      <c r="F23" s="16" t="str">
        <f>IF(技術者名簿!$B80="","",1)</f>
        <v/>
      </c>
      <c r="G23" s="16" t="str">
        <f>IF(技術者名簿!B80="","",技術者名簿!B80)</f>
        <v/>
      </c>
      <c r="H23" s="16" t="str">
        <f>IF(技術者名簿!C80="","",技術者名簿!C80)</f>
        <v/>
      </c>
      <c r="I23" s="16" t="str">
        <f>IF(技術者名簿!D80="","",技術者名簿!D80)</f>
        <v/>
      </c>
      <c r="J23" s="16" t="str">
        <f>IF(技術者名簿!E80="","",技術者名簿!E80)</f>
        <v/>
      </c>
      <c r="K23" s="16" t="str">
        <f>IF(技術者名簿!E81="","",技術者名簿!E81)</f>
        <v/>
      </c>
      <c r="L23" s="16" t="str">
        <f>IF(技術者名簿!E82="","",技術者名簿!E82)</f>
        <v/>
      </c>
      <c r="M23" s="16" t="str">
        <f>IF(技術者名簿!E83="","",技術者名簿!E83)</f>
        <v/>
      </c>
      <c r="N23" s="16" t="str">
        <f>IF(技術者名簿!$H80="","",1)</f>
        <v/>
      </c>
      <c r="O23" s="16" t="str">
        <f>IF(技術者名簿!H80="","",技術者名簿!H80)</f>
        <v/>
      </c>
      <c r="P23" s="16" t="str">
        <f>IF(技術者名簿!I80="","",技術者名簿!I80)</f>
        <v/>
      </c>
      <c r="Q23" s="16" t="str">
        <f>IF(技術者名簿!J80="","",技術者名簿!J80)</f>
        <v/>
      </c>
      <c r="R23" s="16" t="str">
        <f>IF(技術者名簿!K80="○",1,"")</f>
        <v/>
      </c>
      <c r="S23" s="16" t="str">
        <f>IF(技術者名簿!L80="○",1,"")</f>
        <v/>
      </c>
      <c r="T23" s="17"/>
      <c r="U23" s="17"/>
      <c r="V23" s="17"/>
    </row>
    <row r="24" spans="1:22" ht="12.95" customHeight="1" x14ac:dyDescent="0.15">
      <c r="A24" s="18" t="s">
        <v>475</v>
      </c>
      <c r="B24" s="18"/>
      <c r="C24" s="21" t="s">
        <v>194</v>
      </c>
      <c r="D24" s="21" t="s">
        <v>429</v>
      </c>
      <c r="E24" s="26"/>
      <c r="F24" s="16" t="str">
        <f>IF(技術者名簿!$B84="","",1)</f>
        <v/>
      </c>
      <c r="G24" s="16" t="str">
        <f>IF(技術者名簿!B84="","",技術者名簿!B84)</f>
        <v/>
      </c>
      <c r="H24" s="16" t="str">
        <f>IF(技術者名簿!C84="","",技術者名簿!C84)</f>
        <v/>
      </c>
      <c r="I24" s="16" t="str">
        <f>IF(技術者名簿!D84="","",技術者名簿!D84)</f>
        <v/>
      </c>
      <c r="J24" s="16" t="str">
        <f>IF(技術者名簿!E84="","",技術者名簿!E84)</f>
        <v/>
      </c>
      <c r="K24" s="16" t="str">
        <f>IF(技術者名簿!E85="","",技術者名簿!E85)</f>
        <v/>
      </c>
      <c r="L24" s="16" t="str">
        <f>IF(技術者名簿!E86="","",技術者名簿!E86)</f>
        <v/>
      </c>
      <c r="M24" s="16" t="str">
        <f>IF(技術者名簿!E87="","",技術者名簿!E87)</f>
        <v/>
      </c>
      <c r="N24" s="16" t="str">
        <f>IF(技術者名簿!$H84="","",1)</f>
        <v/>
      </c>
      <c r="O24" s="16" t="str">
        <f>IF(技術者名簿!H84="","",技術者名簿!H84)</f>
        <v/>
      </c>
      <c r="P24" s="16" t="str">
        <f>IF(技術者名簿!I84="","",技術者名簿!I84)</f>
        <v/>
      </c>
      <c r="Q24" s="16" t="str">
        <f>IF(技術者名簿!J84="","",技術者名簿!J84)</f>
        <v/>
      </c>
      <c r="R24" s="16" t="str">
        <f>IF(技術者名簿!K84="○",1,"")</f>
        <v/>
      </c>
      <c r="S24" s="16" t="str">
        <f>IF(技術者名簿!L84="○",1,"")</f>
        <v/>
      </c>
      <c r="T24" s="17"/>
      <c r="U24" s="17"/>
      <c r="V24" s="17"/>
    </row>
    <row r="25" spans="1:22" ht="12.95" customHeight="1" x14ac:dyDescent="0.15">
      <c r="A25" s="18" t="s">
        <v>476</v>
      </c>
      <c r="B25" s="18"/>
      <c r="C25" s="21" t="s">
        <v>194</v>
      </c>
      <c r="D25" s="21" t="s">
        <v>429</v>
      </c>
      <c r="E25" s="26"/>
      <c r="F25" s="16" t="str">
        <f>IF(技術者名簿!$B88="","",1)</f>
        <v/>
      </c>
      <c r="G25" s="16" t="str">
        <f>IF(技術者名簿!B88="","",技術者名簿!B88)</f>
        <v/>
      </c>
      <c r="H25" s="16" t="str">
        <f>IF(技術者名簿!C88="","",技術者名簿!C88)</f>
        <v/>
      </c>
      <c r="I25" s="16" t="str">
        <f>IF(技術者名簿!D88="","",技術者名簿!D88)</f>
        <v/>
      </c>
      <c r="J25" s="16" t="str">
        <f>IF(技術者名簿!E88="","",技術者名簿!E88)</f>
        <v/>
      </c>
      <c r="K25" s="16" t="str">
        <f>IF(技術者名簿!E89="","",技術者名簿!E89)</f>
        <v/>
      </c>
      <c r="L25" s="16" t="str">
        <f>IF(技術者名簿!E90="","",技術者名簿!E90)</f>
        <v/>
      </c>
      <c r="M25" s="16" t="str">
        <f>IF(技術者名簿!E91="","",技術者名簿!E91)</f>
        <v/>
      </c>
      <c r="N25" s="16" t="str">
        <f>IF(技術者名簿!$H88="","",1)</f>
        <v/>
      </c>
      <c r="O25" s="16" t="str">
        <f>IF(技術者名簿!H88="","",技術者名簿!H88)</f>
        <v/>
      </c>
      <c r="P25" s="16" t="str">
        <f>IF(技術者名簿!I88="","",技術者名簿!I88)</f>
        <v/>
      </c>
      <c r="Q25" s="16" t="str">
        <f>IF(技術者名簿!J88="","",技術者名簿!J88)</f>
        <v/>
      </c>
      <c r="R25" s="16" t="str">
        <f>IF(技術者名簿!K88="○",1,"")</f>
        <v/>
      </c>
      <c r="S25" s="16" t="str">
        <f>IF(技術者名簿!L88="○",1,"")</f>
        <v/>
      </c>
      <c r="T25" s="17"/>
      <c r="U25" s="17"/>
      <c r="V25" s="17"/>
    </row>
    <row r="26" spans="1:22" ht="12.95" customHeight="1" x14ac:dyDescent="0.15">
      <c r="A26" s="18" t="s">
        <v>477</v>
      </c>
      <c r="B26" s="18"/>
      <c r="C26" s="21" t="s">
        <v>194</v>
      </c>
      <c r="D26" s="21" t="s">
        <v>429</v>
      </c>
      <c r="E26" s="26"/>
      <c r="F26" s="16" t="str">
        <f>IF(技術者名簿!$B92="","",1)</f>
        <v/>
      </c>
      <c r="G26" s="16" t="str">
        <f>IF(技術者名簿!B92="","",技術者名簿!B92)</f>
        <v/>
      </c>
      <c r="H26" s="16" t="str">
        <f>IF(技術者名簿!C92="","",技術者名簿!C92)</f>
        <v/>
      </c>
      <c r="I26" s="16" t="str">
        <f>IF(技術者名簿!D92="","",技術者名簿!D92)</f>
        <v/>
      </c>
      <c r="J26" s="16" t="str">
        <f>IF(技術者名簿!E92="","",技術者名簿!E92)</f>
        <v/>
      </c>
      <c r="K26" s="16" t="str">
        <f>IF(技術者名簿!E93="","",技術者名簿!E93)</f>
        <v/>
      </c>
      <c r="L26" s="16" t="str">
        <f>IF(技術者名簿!E94="","",技術者名簿!E94)</f>
        <v/>
      </c>
      <c r="M26" s="16" t="str">
        <f>IF(技術者名簿!E95="","",技術者名簿!E95)</f>
        <v/>
      </c>
      <c r="N26" s="16" t="str">
        <f>IF(技術者名簿!$H92="","",1)</f>
        <v/>
      </c>
      <c r="O26" s="16" t="str">
        <f>IF(技術者名簿!H92="","",技術者名簿!H92)</f>
        <v/>
      </c>
      <c r="P26" s="16" t="str">
        <f>IF(技術者名簿!I92="","",技術者名簿!I92)</f>
        <v/>
      </c>
      <c r="Q26" s="16" t="str">
        <f>IF(技術者名簿!J92="","",技術者名簿!J92)</f>
        <v/>
      </c>
      <c r="R26" s="16" t="str">
        <f>IF(技術者名簿!K92="○",1,"")</f>
        <v/>
      </c>
      <c r="S26" s="16" t="str">
        <f>IF(技術者名簿!L92="○",1,"")</f>
        <v/>
      </c>
      <c r="T26" s="17"/>
      <c r="U26" s="17"/>
      <c r="V26" s="17"/>
    </row>
    <row r="27" spans="1:22" ht="12.95" customHeight="1" x14ac:dyDescent="0.15">
      <c r="A27" s="18" t="s">
        <v>478</v>
      </c>
      <c r="B27" s="18"/>
      <c r="C27" s="21" t="s">
        <v>194</v>
      </c>
      <c r="D27" s="21" t="s">
        <v>429</v>
      </c>
      <c r="E27" s="26"/>
      <c r="F27" s="16" t="str">
        <f>IF(技術者名簿!$B96="","",1)</f>
        <v/>
      </c>
      <c r="G27" s="16" t="str">
        <f>IF(技術者名簿!B96="","",技術者名簿!B96)</f>
        <v/>
      </c>
      <c r="H27" s="16" t="str">
        <f>IF(技術者名簿!C96="","",技術者名簿!C96)</f>
        <v/>
      </c>
      <c r="I27" s="16" t="str">
        <f>IF(技術者名簿!D96="","",技術者名簿!D96)</f>
        <v/>
      </c>
      <c r="J27" s="16" t="str">
        <f>IF(技術者名簿!E96="","",技術者名簿!E96)</f>
        <v/>
      </c>
      <c r="K27" s="16" t="str">
        <f>IF(技術者名簿!E97="","",技術者名簿!E97)</f>
        <v/>
      </c>
      <c r="L27" s="16" t="str">
        <f>IF(技術者名簿!E98="","",技術者名簿!E98)</f>
        <v/>
      </c>
      <c r="M27" s="16" t="str">
        <f>IF(技術者名簿!E99="","",技術者名簿!E99)</f>
        <v/>
      </c>
      <c r="N27" s="16" t="str">
        <f>IF(技術者名簿!$H96="","",1)</f>
        <v/>
      </c>
      <c r="O27" s="16" t="str">
        <f>IF(技術者名簿!H96="","",技術者名簿!H96)</f>
        <v/>
      </c>
      <c r="P27" s="16" t="str">
        <f>IF(技術者名簿!I96="","",技術者名簿!I96)</f>
        <v/>
      </c>
      <c r="Q27" s="16" t="str">
        <f>IF(技術者名簿!J96="","",技術者名簿!J96)</f>
        <v/>
      </c>
      <c r="R27" s="16" t="str">
        <f>IF(技術者名簿!K96="○",1,"")</f>
        <v/>
      </c>
      <c r="S27" s="16" t="str">
        <f>IF(技術者名簿!L96="○",1,"")</f>
        <v/>
      </c>
      <c r="T27" s="17"/>
      <c r="U27" s="17"/>
      <c r="V27" s="17"/>
    </row>
    <row r="28" spans="1:22" ht="12.95" customHeight="1" x14ac:dyDescent="0.15">
      <c r="A28" s="18" t="s">
        <v>479</v>
      </c>
      <c r="B28" s="18"/>
      <c r="C28" s="21" t="s">
        <v>194</v>
      </c>
      <c r="D28" s="21" t="s">
        <v>429</v>
      </c>
      <c r="E28" s="26"/>
      <c r="F28" s="16" t="str">
        <f>IF(技術者名簿!$B100="","",1)</f>
        <v/>
      </c>
      <c r="G28" s="16" t="str">
        <f>IF(技術者名簿!B100="","",技術者名簿!B100)</f>
        <v/>
      </c>
      <c r="H28" s="16" t="str">
        <f>IF(技術者名簿!C100="","",技術者名簿!C100)</f>
        <v/>
      </c>
      <c r="I28" s="16" t="str">
        <f>IF(技術者名簿!D100="","",技術者名簿!D100)</f>
        <v/>
      </c>
      <c r="J28" s="16" t="str">
        <f>IF(技術者名簿!E100="","",技術者名簿!E100)</f>
        <v/>
      </c>
      <c r="K28" s="16" t="str">
        <f>IF(技術者名簿!E101="","",技術者名簿!E101)</f>
        <v/>
      </c>
      <c r="L28" s="16" t="str">
        <f>IF(技術者名簿!E102="","",技術者名簿!E102)</f>
        <v/>
      </c>
      <c r="M28" s="16" t="str">
        <f>IF(技術者名簿!E103="","",技術者名簿!E103)</f>
        <v/>
      </c>
      <c r="N28" s="16" t="str">
        <f>IF(技術者名簿!$H100="","",1)</f>
        <v/>
      </c>
      <c r="O28" s="16" t="str">
        <f>IF(技術者名簿!H100="","",技術者名簿!H100)</f>
        <v/>
      </c>
      <c r="P28" s="16" t="str">
        <f>IF(技術者名簿!I100="","",技術者名簿!I100)</f>
        <v/>
      </c>
      <c r="Q28" s="16" t="str">
        <f>IF(技術者名簿!J100="","",技術者名簿!J100)</f>
        <v/>
      </c>
      <c r="R28" s="16" t="str">
        <f>IF(技術者名簿!K100="○",1,"")</f>
        <v/>
      </c>
      <c r="S28" s="16" t="str">
        <f>IF(技術者名簿!L100="○",1,"")</f>
        <v/>
      </c>
      <c r="T28" s="17"/>
      <c r="U28" s="17"/>
      <c r="V28" s="17"/>
    </row>
    <row r="29" spans="1:22" ht="12.95" customHeight="1" x14ac:dyDescent="0.15">
      <c r="A29" s="18" t="s">
        <v>480</v>
      </c>
      <c r="B29" s="18"/>
      <c r="C29" s="21" t="s">
        <v>194</v>
      </c>
      <c r="D29" s="21" t="s">
        <v>429</v>
      </c>
      <c r="E29" s="26"/>
      <c r="F29" s="16" t="str">
        <f>IF(技術者名簿!$B104="","",1)</f>
        <v/>
      </c>
      <c r="G29" s="16" t="str">
        <f>IF(技術者名簿!B104="","",技術者名簿!B104)</f>
        <v/>
      </c>
      <c r="H29" s="16" t="str">
        <f>IF(技術者名簿!C104="","",技術者名簿!C104)</f>
        <v/>
      </c>
      <c r="I29" s="16" t="str">
        <f>IF(技術者名簿!D104="","",技術者名簿!D104)</f>
        <v/>
      </c>
      <c r="J29" s="16" t="str">
        <f>IF(技術者名簿!E104="","",技術者名簿!E104)</f>
        <v/>
      </c>
      <c r="K29" s="16" t="str">
        <f>IF(技術者名簿!E105="","",技術者名簿!E105)</f>
        <v/>
      </c>
      <c r="L29" s="16" t="str">
        <f>IF(技術者名簿!E106="","",技術者名簿!E106)</f>
        <v/>
      </c>
      <c r="M29" s="16" t="str">
        <f>IF(技術者名簿!E107="","",技術者名簿!E107)</f>
        <v/>
      </c>
      <c r="N29" s="16" t="str">
        <f>IF(技術者名簿!$H104="","",1)</f>
        <v/>
      </c>
      <c r="O29" s="16" t="str">
        <f>IF(技術者名簿!H104="","",技術者名簿!H104)</f>
        <v/>
      </c>
      <c r="P29" s="16" t="str">
        <f>IF(技術者名簿!I104="","",技術者名簿!I104)</f>
        <v/>
      </c>
      <c r="Q29" s="16" t="str">
        <f>IF(技術者名簿!J104="","",技術者名簿!J104)</f>
        <v/>
      </c>
      <c r="R29" s="16" t="str">
        <f>IF(技術者名簿!K104="○",1,"")</f>
        <v/>
      </c>
      <c r="S29" s="16" t="str">
        <f>IF(技術者名簿!L104="○",1,"")</f>
        <v/>
      </c>
      <c r="T29" s="17"/>
      <c r="U29" s="17"/>
      <c r="V29" s="17"/>
    </row>
    <row r="30" spans="1:22" ht="12.95" customHeight="1" x14ac:dyDescent="0.15">
      <c r="A30" s="18" t="s">
        <v>481</v>
      </c>
      <c r="B30" s="18"/>
      <c r="C30" s="21" t="s">
        <v>194</v>
      </c>
      <c r="D30" s="21" t="s">
        <v>429</v>
      </c>
      <c r="E30" s="26"/>
      <c r="F30" s="16" t="str">
        <f>IF(技術者名簿!$B108="","",1)</f>
        <v/>
      </c>
      <c r="G30" s="16" t="str">
        <f>IF(技術者名簿!B108="","",技術者名簿!B108)</f>
        <v/>
      </c>
      <c r="H30" s="16" t="str">
        <f>IF(技術者名簿!C108="","",技術者名簿!C108)</f>
        <v/>
      </c>
      <c r="I30" s="16" t="str">
        <f>IF(技術者名簿!D108="","",技術者名簿!D108)</f>
        <v/>
      </c>
      <c r="J30" s="16" t="str">
        <f>IF(技術者名簿!E108="","",技術者名簿!E108)</f>
        <v/>
      </c>
      <c r="K30" s="16" t="str">
        <f>IF(技術者名簿!E109="","",技術者名簿!E109)</f>
        <v/>
      </c>
      <c r="L30" s="16" t="str">
        <f>IF(技術者名簿!E110="","",技術者名簿!E110)</f>
        <v/>
      </c>
      <c r="M30" s="16" t="str">
        <f>IF(技術者名簿!E111="","",技術者名簿!E111)</f>
        <v/>
      </c>
      <c r="N30" s="16" t="str">
        <f>IF(技術者名簿!$H108="","",1)</f>
        <v/>
      </c>
      <c r="O30" s="16" t="str">
        <f>IF(技術者名簿!H108="","",技術者名簿!H108)</f>
        <v/>
      </c>
      <c r="P30" s="16" t="str">
        <f>IF(技術者名簿!I108="","",技術者名簿!I108)</f>
        <v/>
      </c>
      <c r="Q30" s="16" t="str">
        <f>IF(技術者名簿!J108="","",技術者名簿!J108)</f>
        <v/>
      </c>
      <c r="R30" s="16" t="str">
        <f>IF(技術者名簿!K108="○",1,"")</f>
        <v/>
      </c>
      <c r="S30" s="16" t="str">
        <f>IF(技術者名簿!L108="○",1,"")</f>
        <v/>
      </c>
      <c r="T30" s="17"/>
      <c r="U30" s="17"/>
      <c r="V30" s="17"/>
    </row>
    <row r="31" spans="1:22" ht="12.95" customHeight="1" x14ac:dyDescent="0.15">
      <c r="A31" s="18" t="s">
        <v>482</v>
      </c>
      <c r="B31" s="18"/>
      <c r="C31" s="21" t="s">
        <v>194</v>
      </c>
      <c r="D31" s="21" t="s">
        <v>429</v>
      </c>
      <c r="E31" s="26"/>
      <c r="F31" s="16" t="str">
        <f>IF(技術者名簿!$B112="","",1)</f>
        <v/>
      </c>
      <c r="G31" s="16" t="str">
        <f>IF(技術者名簿!B112="","",技術者名簿!B112)</f>
        <v/>
      </c>
      <c r="H31" s="16" t="str">
        <f>IF(技術者名簿!C112="","",技術者名簿!C112)</f>
        <v/>
      </c>
      <c r="I31" s="16" t="str">
        <f>IF(技術者名簿!D112="","",技術者名簿!D112)</f>
        <v/>
      </c>
      <c r="J31" s="16" t="str">
        <f>IF(技術者名簿!E112="","",技術者名簿!E112)</f>
        <v/>
      </c>
      <c r="K31" s="16" t="str">
        <f>IF(技術者名簿!E113="","",技術者名簿!E113)</f>
        <v/>
      </c>
      <c r="L31" s="16" t="str">
        <f>IF(技術者名簿!E114="","",技術者名簿!E114)</f>
        <v/>
      </c>
      <c r="M31" s="16" t="str">
        <f>IF(技術者名簿!E115="","",技術者名簿!E115)</f>
        <v/>
      </c>
      <c r="N31" s="16" t="str">
        <f>IF(技術者名簿!$H112="","",1)</f>
        <v/>
      </c>
      <c r="O31" s="16" t="str">
        <f>IF(技術者名簿!H112="","",技術者名簿!H112)</f>
        <v/>
      </c>
      <c r="P31" s="16" t="str">
        <f>IF(技術者名簿!I112="","",技術者名簿!I112)</f>
        <v/>
      </c>
      <c r="Q31" s="16" t="str">
        <f>IF(技術者名簿!J112="","",技術者名簿!J112)</f>
        <v/>
      </c>
      <c r="R31" s="16" t="str">
        <f>IF(技術者名簿!K112="○",1,"")</f>
        <v/>
      </c>
      <c r="S31" s="16" t="str">
        <f>IF(技術者名簿!L112="○",1,"")</f>
        <v/>
      </c>
      <c r="T31" s="17"/>
      <c r="U31" s="17"/>
      <c r="V31" s="17"/>
    </row>
    <row r="32" spans="1:22" ht="12.95" customHeight="1" x14ac:dyDescent="0.15">
      <c r="A32" s="18" t="s">
        <v>483</v>
      </c>
      <c r="B32" s="18"/>
      <c r="C32" s="21" t="s">
        <v>194</v>
      </c>
      <c r="D32" s="21" t="s">
        <v>429</v>
      </c>
      <c r="E32" s="26"/>
      <c r="F32" s="16" t="str">
        <f>IF(技術者名簿!$B116="","",1)</f>
        <v/>
      </c>
      <c r="G32" s="16" t="str">
        <f>IF(技術者名簿!B116="","",技術者名簿!B116)</f>
        <v/>
      </c>
      <c r="H32" s="16" t="str">
        <f>IF(技術者名簿!C116="","",技術者名簿!C116)</f>
        <v/>
      </c>
      <c r="I32" s="16" t="str">
        <f>IF(技術者名簿!D116="","",技術者名簿!D116)</f>
        <v/>
      </c>
      <c r="J32" s="16" t="str">
        <f>IF(技術者名簿!E116="","",技術者名簿!E116)</f>
        <v/>
      </c>
      <c r="K32" s="16" t="str">
        <f>IF(技術者名簿!E117="","",技術者名簿!E117)</f>
        <v/>
      </c>
      <c r="L32" s="16" t="str">
        <f>IF(技術者名簿!E118="","",技術者名簿!E118)</f>
        <v/>
      </c>
      <c r="M32" s="16" t="str">
        <f>IF(技術者名簿!E119="","",技術者名簿!E119)</f>
        <v/>
      </c>
      <c r="N32" s="16" t="str">
        <f>IF(技術者名簿!$H116="","",1)</f>
        <v/>
      </c>
      <c r="O32" s="16" t="str">
        <f>IF(技術者名簿!H116="","",技術者名簿!H116)</f>
        <v/>
      </c>
      <c r="P32" s="16" t="str">
        <f>IF(技術者名簿!I116="","",技術者名簿!I116)</f>
        <v/>
      </c>
      <c r="Q32" s="16" t="str">
        <f>IF(技術者名簿!J116="","",技術者名簿!J116)</f>
        <v/>
      </c>
      <c r="R32" s="16" t="str">
        <f>IF(技術者名簿!K116="○",1,"")</f>
        <v/>
      </c>
      <c r="S32" s="16" t="str">
        <f>IF(技術者名簿!L116="○",1,"")</f>
        <v/>
      </c>
      <c r="T32" s="17"/>
      <c r="U32" s="17"/>
      <c r="V32" s="17"/>
    </row>
    <row r="33" spans="1:22" ht="12.95" customHeight="1" x14ac:dyDescent="0.15">
      <c r="A33" s="18" t="s">
        <v>484</v>
      </c>
      <c r="B33" s="18"/>
      <c r="C33" s="21" t="s">
        <v>194</v>
      </c>
      <c r="D33" s="21" t="s">
        <v>429</v>
      </c>
      <c r="E33" s="26"/>
      <c r="F33" s="16" t="str">
        <f>IF(技術者名簿!$B120="","",1)</f>
        <v/>
      </c>
      <c r="G33" s="16" t="str">
        <f>IF(技術者名簿!B120="","",技術者名簿!B120)</f>
        <v/>
      </c>
      <c r="H33" s="16" t="str">
        <f>IF(技術者名簿!C120="","",技術者名簿!C120)</f>
        <v/>
      </c>
      <c r="I33" s="16" t="str">
        <f>IF(技術者名簿!D120="","",技術者名簿!D120)</f>
        <v/>
      </c>
      <c r="J33" s="16" t="str">
        <f>IF(技術者名簿!E120="","",技術者名簿!E120)</f>
        <v/>
      </c>
      <c r="K33" s="16" t="str">
        <f>IF(技術者名簿!E121="","",技術者名簿!E121)</f>
        <v/>
      </c>
      <c r="L33" s="16" t="str">
        <f>IF(技術者名簿!E122="","",技術者名簿!E122)</f>
        <v/>
      </c>
      <c r="M33" s="16" t="str">
        <f>IF(技術者名簿!E123="","",技術者名簿!E123)</f>
        <v/>
      </c>
      <c r="N33" s="16" t="str">
        <f>IF(技術者名簿!$H120="","",1)</f>
        <v/>
      </c>
      <c r="O33" s="16" t="str">
        <f>IF(技術者名簿!H120="","",技術者名簿!H120)</f>
        <v/>
      </c>
      <c r="P33" s="16" t="str">
        <f>IF(技術者名簿!I120="","",技術者名簿!I120)</f>
        <v/>
      </c>
      <c r="Q33" s="16" t="str">
        <f>IF(技術者名簿!J120="","",技術者名簿!J120)</f>
        <v/>
      </c>
      <c r="R33" s="16" t="str">
        <f>IF(技術者名簿!K120="○",1,"")</f>
        <v/>
      </c>
      <c r="S33" s="16" t="str">
        <f>IF(技術者名簿!L120="○",1,"")</f>
        <v/>
      </c>
      <c r="T33" s="17"/>
      <c r="U33" s="17"/>
      <c r="V33" s="17"/>
    </row>
    <row r="34" spans="1:22" ht="12.95" customHeight="1" x14ac:dyDescent="0.15">
      <c r="A34" s="18" t="s">
        <v>485</v>
      </c>
      <c r="B34" s="18"/>
      <c r="C34" s="21" t="s">
        <v>194</v>
      </c>
      <c r="D34" s="21" t="s">
        <v>429</v>
      </c>
      <c r="E34" s="26"/>
      <c r="F34" s="16" t="str">
        <f>IF(技術者名簿!$B124="","",1)</f>
        <v/>
      </c>
      <c r="G34" s="16" t="str">
        <f>IF(技術者名簿!B124="","",技術者名簿!B124)</f>
        <v/>
      </c>
      <c r="H34" s="16" t="str">
        <f>IF(技術者名簿!C124="","",技術者名簿!C124)</f>
        <v/>
      </c>
      <c r="I34" s="16" t="str">
        <f>IF(技術者名簿!D124="","",技術者名簿!D124)</f>
        <v/>
      </c>
      <c r="J34" s="16" t="str">
        <f>IF(技術者名簿!E124="","",技術者名簿!E124)</f>
        <v/>
      </c>
      <c r="K34" s="16" t="str">
        <f>IF(技術者名簿!E125="","",技術者名簿!E125)</f>
        <v/>
      </c>
      <c r="L34" s="16" t="str">
        <f>IF(技術者名簿!E126="","",技術者名簿!E126)</f>
        <v/>
      </c>
      <c r="M34" s="16" t="str">
        <f>IF(技術者名簿!E127="","",技術者名簿!E127)</f>
        <v/>
      </c>
      <c r="N34" s="16" t="str">
        <f>IF(技術者名簿!$H124="","",1)</f>
        <v/>
      </c>
      <c r="O34" s="16" t="str">
        <f>IF(技術者名簿!H124="","",技術者名簿!H124)</f>
        <v/>
      </c>
      <c r="P34" s="16" t="str">
        <f>IF(技術者名簿!I124="","",技術者名簿!I124)</f>
        <v/>
      </c>
      <c r="Q34" s="16" t="str">
        <f>IF(技術者名簿!J124="","",技術者名簿!J124)</f>
        <v/>
      </c>
      <c r="R34" s="16" t="str">
        <f>IF(技術者名簿!K124="○",1,"")</f>
        <v/>
      </c>
      <c r="S34" s="16" t="str">
        <f>IF(技術者名簿!L124="○",1,"")</f>
        <v/>
      </c>
      <c r="T34" s="17"/>
      <c r="U34" s="17"/>
      <c r="V34" s="17"/>
    </row>
    <row r="35" spans="1:22" ht="12.95" customHeight="1" x14ac:dyDescent="0.15">
      <c r="A35" s="18"/>
      <c r="B35" s="18"/>
      <c r="C35" s="21"/>
      <c r="D35" s="21"/>
      <c r="E35" s="26"/>
      <c r="T35" s="17"/>
      <c r="U35" s="17"/>
      <c r="V35" s="17"/>
    </row>
    <row r="36" spans="1:22" ht="12.95" customHeight="1" x14ac:dyDescent="0.15">
      <c r="G36" s="16" t="str">
        <f>IF(技術者名簿!B129="","",技術者名簿!B129)</f>
        <v/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業者カード</vt:lpstr>
      <vt:lpstr>資格一覧</vt:lpstr>
      <vt:lpstr>技術者名簿</vt:lpstr>
      <vt:lpstr>Inputval</vt:lpstr>
      <vt:lpstr>InputvalEng</vt:lpstr>
      <vt:lpstr>Inputval!Print_Area</vt:lpstr>
      <vt:lpstr>InputvalEng!Print_Area</vt:lpstr>
      <vt:lpstr>業者カード!Print_Area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2012-10-29T11:50:36Z</cp:lastPrinted>
  <dcterms:created xsi:type="dcterms:W3CDTF">2006-10-27T01:36:09Z</dcterms:created>
  <dcterms:modified xsi:type="dcterms:W3CDTF">2022-12-26T23:37:03Z</dcterms:modified>
</cp:coreProperties>
</file>