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25" windowWidth="12120" windowHeight="9120" activeTab="12"/>
  </bookViews>
  <sheets>
    <sheet name="12-1" sheetId="1" r:id="rId1"/>
    <sheet name="12-2" sheetId="2" r:id="rId2"/>
    <sheet name="12-3" sheetId="3" r:id="rId3"/>
    <sheet name="12-4" sheetId="4" r:id="rId4"/>
    <sheet name="12-5" sheetId="5" r:id="rId5"/>
    <sheet name="12-6" sheetId="6" r:id="rId6"/>
    <sheet name="12-7" sheetId="7" r:id="rId7"/>
    <sheet name="12-8" sheetId="8" r:id="rId8"/>
    <sheet name="12-9" sheetId="9" r:id="rId9"/>
    <sheet name="12-10" sheetId="10" r:id="rId10"/>
    <sheet name="12-11" sheetId="11" r:id="rId11"/>
    <sheet name="12-12" sheetId="12" r:id="rId12"/>
    <sheet name="12-13" sheetId="13" r:id="rId13"/>
    <sheet name="12-14" sheetId="14" r:id="rId14"/>
    <sheet name="12-15" sheetId="15" r:id="rId15"/>
    <sheet name="12-16" sheetId="16" r:id="rId16"/>
    <sheet name="12-17" sheetId="17" r:id="rId17"/>
    <sheet name="12-18" sheetId="18" r:id="rId18"/>
    <sheet name="12-19" sheetId="19" r:id="rId19"/>
    <sheet name="12-20" sheetId="20" r:id="rId20"/>
    <sheet name="12-21" sheetId="21" r:id="rId21"/>
    <sheet name="12-22" sheetId="22" r:id="rId22"/>
    <sheet name="12-23" sheetId="23" r:id="rId23"/>
  </sheets>
  <calcPr calcId="145621"/>
</workbook>
</file>

<file path=xl/calcChain.xml><?xml version="1.0" encoding="utf-8"?>
<calcChain xmlns="http://schemas.openxmlformats.org/spreadsheetml/2006/main">
  <c r="B8" i="23" l="1"/>
  <c r="K20" i="22" l="1"/>
  <c r="K7" i="22"/>
  <c r="K5" i="22"/>
  <c r="O15" i="21" l="1"/>
  <c r="K15" i="21"/>
  <c r="G15" i="21"/>
  <c r="C15" i="21"/>
  <c r="O14" i="21"/>
  <c r="K14" i="21"/>
  <c r="G14" i="21"/>
  <c r="C14" i="21"/>
  <c r="C10" i="20" l="1"/>
  <c r="B10" i="20"/>
  <c r="C20" i="19" l="1"/>
  <c r="B20" i="19"/>
  <c r="C10" i="19"/>
  <c r="B10" i="19"/>
  <c r="C10" i="18" l="1"/>
  <c r="B10" i="18"/>
  <c r="B9" i="18"/>
  <c r="V23" i="16" l="1"/>
  <c r="U23" i="16"/>
  <c r="T23" i="16"/>
  <c r="S23" i="16"/>
  <c r="R23" i="16"/>
  <c r="V14" i="16"/>
  <c r="U14" i="16"/>
  <c r="T14" i="16"/>
  <c r="S14" i="16"/>
  <c r="R14" i="16"/>
  <c r="B9" i="15" l="1"/>
  <c r="B9" i="14" l="1"/>
  <c r="B9" i="13" l="1"/>
  <c r="B8" i="13"/>
  <c r="B21" i="12" l="1"/>
  <c r="B20" i="12"/>
  <c r="B19" i="12"/>
  <c r="B18" i="12"/>
  <c r="B17" i="12"/>
  <c r="B16" i="12"/>
  <c r="B15" i="12"/>
  <c r="B14" i="12"/>
  <c r="B13" i="12"/>
  <c r="B12" i="12"/>
  <c r="B11" i="12"/>
  <c r="B10" i="12"/>
  <c r="H9" i="12"/>
  <c r="G9" i="12"/>
  <c r="F9" i="12"/>
  <c r="E9" i="12"/>
  <c r="D9" i="12"/>
  <c r="B9" i="12" s="1"/>
  <c r="C9" i="12"/>
  <c r="B8" i="12"/>
  <c r="C10" i="11" l="1"/>
  <c r="B10" i="11"/>
  <c r="V11" i="8" l="1"/>
  <c r="U11" i="8"/>
  <c r="T11" i="8"/>
  <c r="S11" i="8"/>
  <c r="Q11" i="8" s="1"/>
  <c r="R11" i="8"/>
  <c r="P11" i="8"/>
  <c r="O11" i="8"/>
  <c r="N11" i="8" s="1"/>
  <c r="K11" i="8"/>
  <c r="J11" i="8"/>
  <c r="I11" i="8"/>
  <c r="H11" i="8"/>
  <c r="G11" i="8"/>
  <c r="F11" i="8"/>
  <c r="E11" i="8"/>
  <c r="C11" i="8" s="1"/>
  <c r="T10" i="7" l="1"/>
  <c r="Q10" i="7"/>
  <c r="N10" i="7"/>
  <c r="K10" i="7"/>
  <c r="H10" i="7"/>
  <c r="E10" i="7"/>
  <c r="B10" i="7"/>
  <c r="T11" i="6" l="1"/>
  <c r="Q11" i="6"/>
  <c r="N11" i="6"/>
  <c r="K11" i="6"/>
  <c r="H11" i="6"/>
  <c r="G11" i="6"/>
  <c r="D11" i="6" s="1"/>
  <c r="F11" i="6"/>
  <c r="C11" i="6" s="1"/>
  <c r="B11" i="6" s="1"/>
  <c r="E11" i="6"/>
  <c r="T10" i="5" l="1"/>
  <c r="Q10" i="5"/>
  <c r="N10" i="5"/>
  <c r="K10" i="5"/>
  <c r="H10" i="5"/>
  <c r="E10" i="5"/>
  <c r="B10" i="5"/>
  <c r="V11" i="4" l="1"/>
  <c r="S11" i="4"/>
  <c r="P11" i="4"/>
  <c r="L11" i="4"/>
  <c r="I11" i="4"/>
  <c r="F11" i="4"/>
  <c r="B11" i="4"/>
  <c r="W11" i="3" l="1"/>
  <c r="T11" i="3"/>
  <c r="Q11" i="3"/>
  <c r="N11" i="3"/>
  <c r="K11" i="3"/>
  <c r="H11" i="3"/>
  <c r="E11" i="3"/>
  <c r="B11" i="3"/>
  <c r="AH11" i="2" l="1"/>
  <c r="AE11" i="2"/>
  <c r="AB11" i="2"/>
  <c r="W11" i="2"/>
  <c r="T11" i="2"/>
  <c r="O11" i="2"/>
  <c r="L11" i="2"/>
  <c r="I11" i="2"/>
  <c r="E11" i="2"/>
  <c r="B11" i="2"/>
  <c r="Z11" i="1" l="1"/>
  <c r="W11" i="1"/>
  <c r="T11" i="1"/>
  <c r="O11" i="1"/>
  <c r="L11" i="1"/>
  <c r="I11" i="1"/>
  <c r="E11" i="1"/>
  <c r="B11" i="1"/>
</calcChain>
</file>

<file path=xl/sharedStrings.xml><?xml version="1.0" encoding="utf-8"?>
<sst xmlns="http://schemas.openxmlformats.org/spreadsheetml/2006/main" count="857" uniqueCount="322">
  <si>
    <t>計</t>
  </si>
  <si>
    <t>男</t>
  </si>
  <si>
    <t>女</t>
  </si>
  <si>
    <t>学校数</t>
    <rPh sb="0" eb="2">
      <t>ガッコウ</t>
    </rPh>
    <rPh sb="2" eb="3">
      <t>スウ</t>
    </rPh>
    <phoneticPr fontId="3"/>
  </si>
  <si>
    <t>学級数</t>
    <rPh sb="0" eb="1">
      <t>ガッコウ</t>
    </rPh>
    <rPh sb="1" eb="2">
      <t>キュウ</t>
    </rPh>
    <rPh sb="2" eb="3">
      <t>スウ</t>
    </rPh>
    <phoneticPr fontId="3"/>
  </si>
  <si>
    <t>本校</t>
    <phoneticPr fontId="3"/>
  </si>
  <si>
    <t>分校</t>
    <phoneticPr fontId="3"/>
  </si>
  <si>
    <t>単式</t>
    <phoneticPr fontId="3"/>
  </si>
  <si>
    <t>複式</t>
    <phoneticPr fontId="3"/>
  </si>
  <si>
    <t>公立</t>
    <rPh sb="0" eb="1">
      <t>オオヤケ</t>
    </rPh>
    <rPh sb="1" eb="2">
      <t>タテ</t>
    </rPh>
    <phoneticPr fontId="3"/>
  </si>
  <si>
    <t>学校数</t>
  </si>
  <si>
    <t>学級数</t>
  </si>
  <si>
    <t>児童数</t>
  </si>
  <si>
    <t>教員数</t>
  </si>
  <si>
    <t>職員数</t>
  </si>
  <si>
    <t>12-1． ＜小学校＞　学校数・児童数・教職員数</t>
    <rPh sb="12" eb="14">
      <t>ガッコウ</t>
    </rPh>
    <phoneticPr fontId="3"/>
  </si>
  <si>
    <t>国立</t>
    <phoneticPr fontId="3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</si>
  <si>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4"/>
  </si>
  <si>
    <t>各年5月1日基準日</t>
    <rPh sb="0" eb="1">
      <t>カク</t>
    </rPh>
    <rPh sb="1" eb="2">
      <t>トシ</t>
    </rPh>
    <rPh sb="3" eb="4">
      <t>ガツ</t>
    </rPh>
    <rPh sb="5" eb="6">
      <t>ニチ</t>
    </rPh>
    <rPh sb="6" eb="9">
      <t>キジュンビ</t>
    </rPh>
    <phoneticPr fontId="3"/>
  </si>
  <si>
    <t>特別支援</t>
    <rPh sb="0" eb="2">
      <t>トクベツ</t>
    </rPh>
    <rPh sb="2" eb="4">
      <t>シエン</t>
    </rPh>
    <phoneticPr fontId="3"/>
  </si>
  <si>
    <t>注）教員数・職員数は本務者のみ。</t>
    <rPh sb="0" eb="1">
      <t>チュウ</t>
    </rPh>
    <rPh sb="2" eb="4">
      <t>キョウイン</t>
    </rPh>
    <rPh sb="4" eb="5">
      <t>スウ</t>
    </rPh>
    <rPh sb="6" eb="8">
      <t>ショクイン</t>
    </rPh>
    <rPh sb="8" eb="9">
      <t>スウ</t>
    </rPh>
    <rPh sb="10" eb="12">
      <t>ホンム</t>
    </rPh>
    <rPh sb="12" eb="13">
      <t>シャ</t>
    </rPh>
    <phoneticPr fontId="2"/>
  </si>
  <si>
    <t>年次</t>
    <rPh sb="0" eb="2">
      <t>ネンジ</t>
    </rPh>
    <phoneticPr fontId="3"/>
  </si>
  <si>
    <t>-</t>
    <phoneticPr fontId="3"/>
  </si>
  <si>
    <t>平成23年</t>
    <rPh sb="0" eb="2">
      <t>ヘイセイ</t>
    </rPh>
    <rPh sb="4" eb="5">
      <t>ネン</t>
    </rPh>
    <phoneticPr fontId="3"/>
  </si>
  <si>
    <t>12-2． ＜中学校＞　学校数・生徒数・教職員数</t>
    <rPh sb="12" eb="14">
      <t>ガッコウ</t>
    </rPh>
    <phoneticPr fontId="2"/>
  </si>
  <si>
    <t>年次</t>
    <phoneticPr fontId="2"/>
  </si>
  <si>
    <t>公立</t>
    <rPh sb="0" eb="2">
      <t>コウリツ</t>
    </rPh>
    <phoneticPr fontId="2"/>
  </si>
  <si>
    <t>国立</t>
    <rPh sb="0" eb="2">
      <t>コクリツ</t>
    </rPh>
    <phoneticPr fontId="3"/>
  </si>
  <si>
    <t>私立</t>
    <rPh sb="0" eb="1">
      <t>ワタシ</t>
    </rPh>
    <rPh sb="1" eb="2">
      <t>タテ</t>
    </rPh>
    <phoneticPr fontId="3"/>
  </si>
  <si>
    <t>学校数</t>
    <phoneticPr fontId="2"/>
  </si>
  <si>
    <t>生徒数</t>
  </si>
  <si>
    <t>教員数</t>
    <phoneticPr fontId="2"/>
  </si>
  <si>
    <t>職員数</t>
    <phoneticPr fontId="2"/>
  </si>
  <si>
    <t>生徒数</t>
    <phoneticPr fontId="2"/>
  </si>
  <si>
    <t>本校</t>
    <phoneticPr fontId="2"/>
  </si>
  <si>
    <t>分校</t>
    <phoneticPr fontId="2"/>
  </si>
  <si>
    <t>単式</t>
    <phoneticPr fontId="2"/>
  </si>
  <si>
    <t>複式</t>
    <phoneticPr fontId="2"/>
  </si>
  <si>
    <t>特別支援</t>
    <rPh sb="0" eb="2">
      <t>トクベツ</t>
    </rPh>
    <rPh sb="2" eb="4">
      <t>シエン</t>
    </rPh>
    <phoneticPr fontId="2"/>
  </si>
  <si>
    <t>平成23年</t>
    <rPh sb="0" eb="2">
      <t>ヘイセイ</t>
    </rPh>
    <rPh sb="4" eb="5">
      <t>ネン</t>
    </rPh>
    <phoneticPr fontId="2"/>
  </si>
  <si>
    <t xml:space="preserve">    私立中学校に関する数値は結果公表の関係上、福井県全体の数値。</t>
    <phoneticPr fontId="2"/>
  </si>
  <si>
    <t>12-3． ＜高等学校＞　学校数・生徒数・教職員数</t>
    <rPh sb="13" eb="15">
      <t>ガッコウ</t>
    </rPh>
    <rPh sb="17" eb="19">
      <t>セイト</t>
    </rPh>
    <phoneticPr fontId="2"/>
  </si>
  <si>
    <t>年次</t>
  </si>
  <si>
    <t>公立</t>
    <phoneticPr fontId="2"/>
  </si>
  <si>
    <t>私立</t>
    <phoneticPr fontId="2"/>
  </si>
  <si>
    <t>全日制</t>
  </si>
  <si>
    <t>定時制</t>
  </si>
  <si>
    <t>注）教員数は本務者のみ。</t>
    <rPh sb="0" eb="1">
      <t>チュウ</t>
    </rPh>
    <rPh sb="2" eb="4">
      <t>キョウイン</t>
    </rPh>
    <rPh sb="4" eb="5">
      <t>スウ</t>
    </rPh>
    <rPh sb="6" eb="8">
      <t>ホンム</t>
    </rPh>
    <rPh sb="8" eb="9">
      <t>シャ</t>
    </rPh>
    <phoneticPr fontId="2"/>
  </si>
  <si>
    <t>12-4． ＜幼稚園＞　園数・園児数・教職員数</t>
    <rPh sb="12" eb="13">
      <t>エン</t>
    </rPh>
    <phoneticPr fontId="2"/>
  </si>
  <si>
    <t>園数</t>
  </si>
  <si>
    <t>学級数</t>
    <rPh sb="0" eb="2">
      <t>ガッキュウ</t>
    </rPh>
    <rPh sb="2" eb="3">
      <t>スウ</t>
    </rPh>
    <phoneticPr fontId="2"/>
  </si>
  <si>
    <t>園児数</t>
  </si>
  <si>
    <t>本園</t>
  </si>
  <si>
    <t>分園</t>
  </si>
  <si>
    <t>12-5． ＜中学校＞　進 路 別 卒 業 者 数</t>
    <rPh sb="16" eb="17">
      <t>ベツ</t>
    </rPh>
    <phoneticPr fontId="2"/>
  </si>
  <si>
    <t>卒業者</t>
  </si>
  <si>
    <t>高等学校等進学者</t>
  </si>
  <si>
    <t>専修学校
(高等課程)
進学者</t>
    <phoneticPr fontId="2"/>
  </si>
  <si>
    <t>専修学校
(一般課程)等
入学者</t>
    <phoneticPr fontId="2"/>
  </si>
  <si>
    <t>就職者</t>
  </si>
  <si>
    <t>無業者</t>
  </si>
  <si>
    <t>死亡・不詳</t>
  </si>
  <si>
    <t>高等学校
進学率（％）</t>
    <phoneticPr fontId="2"/>
  </si>
  <si>
    <t>-</t>
  </si>
  <si>
    <t>注）数値は、結果公表の関係上、公立中学校卒業者のみ。</t>
    <rPh sb="0" eb="1">
      <t>チュウ</t>
    </rPh>
    <rPh sb="15" eb="17">
      <t>コウリツ</t>
    </rPh>
    <rPh sb="17" eb="20">
      <t>チュウガッコウ</t>
    </rPh>
    <rPh sb="20" eb="23">
      <t>ソツギョウシャ</t>
    </rPh>
    <phoneticPr fontId="2"/>
  </si>
  <si>
    <t>高等学校等進学者総数</t>
    <rPh sb="0" eb="2">
      <t>コウトウ</t>
    </rPh>
    <rPh sb="2" eb="4">
      <t>ガッコウ</t>
    </rPh>
    <rPh sb="4" eb="5">
      <t>トウ</t>
    </rPh>
    <rPh sb="5" eb="7">
      <t>シンガク</t>
    </rPh>
    <rPh sb="7" eb="8">
      <t>シャ</t>
    </rPh>
    <rPh sb="8" eb="10">
      <t>ソウスウ</t>
    </rPh>
    <phoneticPr fontId="2"/>
  </si>
  <si>
    <t>高等学校進学者（本科）</t>
  </si>
  <si>
    <t>通信制</t>
  </si>
  <si>
    <t>高等専門学校
進学者</t>
    <rPh sb="0" eb="2">
      <t>コウトウ</t>
    </rPh>
    <rPh sb="2" eb="4">
      <t>センモン</t>
    </rPh>
    <rPh sb="4" eb="6">
      <t>ガッコウ</t>
    </rPh>
    <rPh sb="7" eb="10">
      <t>シンガクシャ</t>
    </rPh>
    <phoneticPr fontId="2"/>
  </si>
  <si>
    <t>盲・聾・養護学校
高等部進学者</t>
    <rPh sb="0" eb="1">
      <t>モウ</t>
    </rPh>
    <rPh sb="2" eb="3">
      <t>ロウ</t>
    </rPh>
    <rPh sb="4" eb="6">
      <t>ヨウゴ</t>
    </rPh>
    <rPh sb="6" eb="8">
      <t>ガッコウ</t>
    </rPh>
    <rPh sb="9" eb="12">
      <t>コウトウブ</t>
    </rPh>
    <rPh sb="12" eb="15">
      <t>シンガクシャ</t>
    </rPh>
    <phoneticPr fontId="2"/>
  </si>
  <si>
    <t>合計</t>
    <rPh sb="0" eb="2">
      <t>ゴウケイ</t>
    </rPh>
    <phoneticPr fontId="2"/>
  </si>
  <si>
    <t>12-7． ＜県内高等学校＞　進 路 別 卒 業 者 数</t>
    <phoneticPr fontId="2"/>
  </si>
  <si>
    <t>大学等進学者</t>
    <rPh sb="0" eb="1">
      <t>ダイ</t>
    </rPh>
    <phoneticPr fontId="4"/>
  </si>
  <si>
    <t>専修学校(専門課程)
進学者</t>
    <rPh sb="5" eb="7">
      <t>センモン</t>
    </rPh>
    <phoneticPr fontId="2"/>
  </si>
  <si>
    <t>専修学校
(一般課程)等
入学者</t>
    <phoneticPr fontId="2"/>
  </si>
  <si>
    <t>大学
進学率（％）</t>
    <phoneticPr fontId="2"/>
  </si>
  <si>
    <t>12-8．　＜大学＞　学校数・学生数・教職員数</t>
    <rPh sb="11" eb="13">
      <t>ガッコウ</t>
    </rPh>
    <rPh sb="13" eb="14">
      <t>スウ</t>
    </rPh>
    <phoneticPr fontId="2"/>
  </si>
  <si>
    <t>各年5月1日現在</t>
    <rPh sb="6" eb="8">
      <t>ゲンザイ</t>
    </rPh>
    <phoneticPr fontId="2"/>
  </si>
  <si>
    <t>短期大学</t>
  </si>
  <si>
    <t>4年制大学</t>
    <rPh sb="2" eb="3">
      <t>セイ</t>
    </rPh>
    <phoneticPr fontId="4"/>
  </si>
  <si>
    <t>学生数</t>
  </si>
  <si>
    <t>私立</t>
  </si>
  <si>
    <t>国立</t>
    <rPh sb="0" eb="1">
      <t>クニ</t>
    </rPh>
    <phoneticPr fontId="4"/>
  </si>
  <si>
    <t>平成23年</t>
    <phoneticPr fontId="2"/>
  </si>
  <si>
    <t>注）学生数は学部学生・大学院生・専攻科学生・研究生・聴講生等の総合計。</t>
    <rPh sb="0" eb="1">
      <t>チュウ</t>
    </rPh>
    <rPh sb="29" eb="30">
      <t>トウ</t>
    </rPh>
    <phoneticPr fontId="2"/>
  </si>
  <si>
    <t>資料　市内各大学</t>
    <phoneticPr fontId="2"/>
  </si>
  <si>
    <t>　　教員数には兼務者（非常勤講師）を含む。</t>
    <phoneticPr fontId="2"/>
  </si>
  <si>
    <t>　　職員数は本務者のみ（兼務者を除く）。</t>
    <phoneticPr fontId="2"/>
  </si>
  <si>
    <t>12-9．　児　童　生　徒　の　体　位</t>
    <phoneticPr fontId="2"/>
  </si>
  <si>
    <t>男　　子</t>
    <phoneticPr fontId="2"/>
  </si>
  <si>
    <t>女　　子</t>
    <phoneticPr fontId="2"/>
  </si>
  <si>
    <t>区分</t>
    <phoneticPr fontId="2"/>
  </si>
  <si>
    <t>小学生</t>
    <phoneticPr fontId="2"/>
  </si>
  <si>
    <t>中学生</t>
    <phoneticPr fontId="2"/>
  </si>
  <si>
    <t>1年</t>
    <phoneticPr fontId="2"/>
  </si>
  <si>
    <t>2年</t>
  </si>
  <si>
    <t>3年</t>
  </si>
  <si>
    <t>4年</t>
  </si>
  <si>
    <t>5年</t>
  </si>
  <si>
    <t>6年</t>
  </si>
  <si>
    <t>身長</t>
    <rPh sb="0" eb="2">
      <t>シンチョウ</t>
    </rPh>
    <phoneticPr fontId="2"/>
  </si>
  <si>
    <t>福井市</t>
    <phoneticPr fontId="2"/>
  </si>
  <si>
    <t>平成22年度</t>
    <rPh sb="0" eb="2">
      <t>ヘイセイ</t>
    </rPh>
    <rPh sb="4" eb="5">
      <t>ネン</t>
    </rPh>
    <rPh sb="5" eb="6">
      <t>ド</t>
    </rPh>
    <phoneticPr fontId="2"/>
  </si>
  <si>
    <t>福井市</t>
    <rPh sb="0" eb="3">
      <t>フクイシ</t>
    </rPh>
    <phoneticPr fontId="2"/>
  </si>
  <si>
    <t>平成22年度</t>
    <rPh sb="0" eb="2">
      <t>ヘイセイ</t>
    </rPh>
    <rPh sb="4" eb="6">
      <t>ネンド</t>
    </rPh>
    <phoneticPr fontId="4"/>
  </si>
  <si>
    <t>平成22年度</t>
    <rPh sb="0" eb="2">
      <t>ヘイセイ</t>
    </rPh>
    <rPh sb="4" eb="6">
      <t>ネンド</t>
    </rPh>
    <phoneticPr fontId="2"/>
  </si>
  <si>
    <t>全国</t>
    <rPh sb="0" eb="2">
      <t>ゼンコク</t>
    </rPh>
    <phoneticPr fontId="2"/>
  </si>
  <si>
    <t>(cm)</t>
    <phoneticPr fontId="2"/>
  </si>
  <si>
    <t>体重</t>
    <rPh sb="0" eb="2">
      <t>タイジュウ</t>
    </rPh>
    <phoneticPr fontId="2"/>
  </si>
  <si>
    <t>平成22年度</t>
    <rPh sb="4" eb="6">
      <t>ネンド</t>
    </rPh>
    <phoneticPr fontId="2"/>
  </si>
  <si>
    <t>(kg)</t>
    <phoneticPr fontId="2"/>
  </si>
  <si>
    <t>資料　保健給食課</t>
    <phoneticPr fontId="2"/>
  </si>
  <si>
    <t>12-10． ＜公民館＞ 利用状況</t>
    <phoneticPr fontId="2"/>
  </si>
  <si>
    <t>年度</t>
    <rPh sb="1" eb="2">
      <t>ド</t>
    </rPh>
    <phoneticPr fontId="2"/>
  </si>
  <si>
    <t>公民館数</t>
  </si>
  <si>
    <t>利用者数</t>
  </si>
  <si>
    <t>56(6分館含む)</t>
    <rPh sb="4" eb="6">
      <t>ブンカン</t>
    </rPh>
    <rPh sb="6" eb="7">
      <t>フク</t>
    </rPh>
    <phoneticPr fontId="2"/>
  </si>
  <si>
    <t>56(6分館含む)</t>
  </si>
  <si>
    <t>資料　生涯学習室</t>
    <rPh sb="3" eb="5">
      <t>ショウガイ</t>
    </rPh>
    <rPh sb="5" eb="7">
      <t>ガクシュウ</t>
    </rPh>
    <rPh sb="7" eb="8">
      <t>シツ</t>
    </rPh>
    <phoneticPr fontId="2"/>
  </si>
  <si>
    <t>12-11． ＜少年自然の家＞　利 用 状 況</t>
    <phoneticPr fontId="2"/>
  </si>
  <si>
    <t>年 度</t>
    <rPh sb="0" eb="1">
      <t>トシ</t>
    </rPh>
    <rPh sb="2" eb="3">
      <t>ド</t>
    </rPh>
    <phoneticPr fontId="2"/>
  </si>
  <si>
    <t>総数</t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</si>
  <si>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</si>
  <si>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</si>
  <si>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少年団体</t>
  </si>
  <si>
    <t>高校・青年</t>
  </si>
  <si>
    <t>一般</t>
    <phoneticPr fontId="2"/>
  </si>
  <si>
    <t>団体数</t>
  </si>
  <si>
    <t>人数</t>
  </si>
  <si>
    <t>注）団体数は22年度まで延数、23年度以降実数</t>
    <rPh sb="2" eb="4">
      <t>ダンタイ</t>
    </rPh>
    <rPh sb="8" eb="10">
      <t>ネンド</t>
    </rPh>
    <rPh sb="12" eb="13">
      <t>ノベ</t>
    </rPh>
    <rPh sb="13" eb="14">
      <t>スウ</t>
    </rPh>
    <rPh sb="17" eb="21">
      <t>ネンドイコウ</t>
    </rPh>
    <rPh sb="21" eb="22">
      <t>ジツ</t>
    </rPh>
    <rPh sb="22" eb="23">
      <t>カズ</t>
    </rPh>
    <phoneticPr fontId="2"/>
  </si>
  <si>
    <t>資料　少年自然の家</t>
    <phoneticPr fontId="2"/>
  </si>
  <si>
    <t>12-12．＜福井市体育館＞ 利用状況</t>
    <phoneticPr fontId="2"/>
  </si>
  <si>
    <t>年月</t>
  </si>
  <si>
    <t>卓球</t>
  </si>
  <si>
    <t>バレーボール</t>
    <phoneticPr fontId="2"/>
  </si>
  <si>
    <t>バドミントン</t>
    <phoneticPr fontId="2"/>
  </si>
  <si>
    <t>バスケット
ボール</t>
  </si>
  <si>
    <t>スポーツ
レクレーション</t>
    <phoneticPr fontId="2"/>
  </si>
  <si>
    <t>その他の催し物</t>
  </si>
  <si>
    <t>平成26年 4月</t>
    <rPh sb="0" eb="2">
      <t>ヘイセイ</t>
    </rPh>
    <rPh sb="7" eb="8">
      <t>ガツ</t>
    </rPh>
    <phoneticPr fontId="20"/>
  </si>
  <si>
    <t>平成27年 1月</t>
    <rPh sb="0" eb="2">
      <t>ヘイセイ</t>
    </rPh>
    <rPh sb="7" eb="8">
      <t>ガツ</t>
    </rPh>
    <phoneticPr fontId="20"/>
  </si>
  <si>
    <t>注) 福井市体育館の改修工事により、平成22年4月から23年5月まで旧至民中体育館を代替施設として使用。</t>
    <rPh sb="0" eb="1">
      <t>チュウ</t>
    </rPh>
    <rPh sb="18" eb="20">
      <t>ヘイセイ</t>
    </rPh>
    <rPh sb="22" eb="23">
      <t>ネン</t>
    </rPh>
    <rPh sb="24" eb="25">
      <t>ゲ</t>
    </rPh>
    <rPh sb="29" eb="30">
      <t>ネン</t>
    </rPh>
    <rPh sb="31" eb="32">
      <t>ガツ</t>
    </rPh>
    <rPh sb="49" eb="51">
      <t>シヨウ</t>
    </rPh>
    <phoneticPr fontId="2"/>
  </si>
  <si>
    <t>12-13． ＜ 自 然 史 博 物 館 ＞　入 館 状 況</t>
    <rPh sb="9" eb="10">
      <t>ジ</t>
    </rPh>
    <rPh sb="11" eb="12">
      <t>ゼン</t>
    </rPh>
    <rPh sb="13" eb="14">
      <t>シ</t>
    </rPh>
    <rPh sb="15" eb="16">
      <t>ヒロシ</t>
    </rPh>
    <rPh sb="17" eb="18">
      <t>ブツ</t>
    </rPh>
    <rPh sb="19" eb="20">
      <t>カン</t>
    </rPh>
    <phoneticPr fontId="2"/>
  </si>
  <si>
    <t>単位：人</t>
    <rPh sb="0" eb="2">
      <t>タンイ</t>
    </rPh>
    <rPh sb="3" eb="4">
      <t>ニン</t>
    </rPh>
    <phoneticPr fontId="2"/>
  </si>
  <si>
    <t>年度</t>
    <rPh sb="0" eb="2">
      <t>ネンド</t>
    </rPh>
    <phoneticPr fontId="4"/>
  </si>
  <si>
    <t>年度</t>
    <rPh sb="0" eb="2">
      <t>ネンド</t>
    </rPh>
    <phoneticPr fontId="2"/>
  </si>
  <si>
    <t>4月</t>
    <phoneticPr fontId="2"/>
  </si>
  <si>
    <t>5月</t>
    <phoneticPr fontId="2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</si>
  <si>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</si>
  <si>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</si>
  <si>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</si>
  <si>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</si>
  <si>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</si>
  <si>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</si>
  <si>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</si>
  <si>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</si>
  <si>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</si>
  <si>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</si>
  <si>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12-14． ＜ 美 術 館 ＞　入 館 状 況</t>
    <rPh sb="9" eb="10">
      <t>ビ</t>
    </rPh>
    <rPh sb="11" eb="12">
      <t>ジュツ</t>
    </rPh>
    <rPh sb="13" eb="14">
      <t>カン</t>
    </rPh>
    <rPh sb="17" eb="18">
      <t>イリ</t>
    </rPh>
    <rPh sb="19" eb="20">
      <t>カン</t>
    </rPh>
    <rPh sb="21" eb="22">
      <t>ジョウ</t>
    </rPh>
    <rPh sb="23" eb="24">
      <t>キョウ</t>
    </rPh>
    <phoneticPr fontId="20"/>
  </si>
  <si>
    <t>単位：人</t>
    <rPh sb="0" eb="2">
      <t>タンイ</t>
    </rPh>
    <rPh sb="3" eb="4">
      <t>ニン</t>
    </rPh>
    <phoneticPr fontId="20"/>
  </si>
  <si>
    <t>年度</t>
    <rPh sb="0" eb="1">
      <t>トシ</t>
    </rPh>
    <rPh sb="1" eb="2">
      <t>ド</t>
    </rPh>
    <phoneticPr fontId="20"/>
  </si>
  <si>
    <t>総数</t>
    <rPh sb="0" eb="1">
      <t>フサ</t>
    </rPh>
    <rPh sb="1" eb="2">
      <t>カズ</t>
    </rPh>
    <phoneticPr fontId="20"/>
  </si>
  <si>
    <t>4月</t>
    <rPh sb="1" eb="2">
      <t>ガツ</t>
    </rPh>
    <phoneticPr fontId="20"/>
  </si>
  <si>
    <t>5月</t>
  </si>
  <si>
    <t>平成22年度</t>
    <rPh sb="0" eb="2">
      <t>ヘイセイ</t>
    </rPh>
    <rPh sb="4" eb="6">
      <t>ネンド</t>
    </rPh>
    <phoneticPr fontId="20"/>
  </si>
  <si>
    <t>資料　福井市美術館</t>
    <rPh sb="0" eb="2">
      <t>シリョウ</t>
    </rPh>
    <rPh sb="3" eb="6">
      <t>フクイシ</t>
    </rPh>
    <rPh sb="6" eb="9">
      <t>ビジュツカン</t>
    </rPh>
    <phoneticPr fontId="20"/>
  </si>
  <si>
    <t>12-15． ＜ 郷 土 歴 史 博 物 館 ＞　入 館 状 況</t>
    <rPh sb="9" eb="10">
      <t>ゴウ</t>
    </rPh>
    <rPh sb="11" eb="12">
      <t>ツチ</t>
    </rPh>
    <rPh sb="13" eb="14">
      <t>レキ</t>
    </rPh>
    <rPh sb="15" eb="16">
      <t>シ</t>
    </rPh>
    <rPh sb="17" eb="18">
      <t>ヒロシ</t>
    </rPh>
    <rPh sb="19" eb="20">
      <t>ブツ</t>
    </rPh>
    <rPh sb="21" eb="22">
      <t>カン</t>
    </rPh>
    <phoneticPr fontId="2"/>
  </si>
  <si>
    <t>資料　郷土歴史博物館</t>
    <rPh sb="3" eb="5">
      <t>キョウド</t>
    </rPh>
    <rPh sb="5" eb="7">
      <t>レキシ</t>
    </rPh>
    <phoneticPr fontId="2"/>
  </si>
  <si>
    <t>12-16． ＜ 図書館 ＞　利 用 状 況 ・ 蔵 書 構 成</t>
    <phoneticPr fontId="2"/>
  </si>
  <si>
    <t>区分</t>
    <rPh sb="0" eb="1">
      <t>ク</t>
    </rPh>
    <rPh sb="1" eb="2">
      <t>ブン</t>
    </rPh>
    <phoneticPr fontId="2"/>
  </si>
  <si>
    <t>平成23年度</t>
    <rPh sb="4" eb="6">
      <t>８ネンド</t>
    </rPh>
    <phoneticPr fontId="2"/>
  </si>
  <si>
    <t>平成24年度</t>
    <rPh sb="4" eb="6">
      <t>８ネンド</t>
    </rPh>
    <phoneticPr fontId="2"/>
  </si>
  <si>
    <t>平成25年度</t>
    <rPh sb="4" eb="6">
      <t>８ネンド</t>
    </rPh>
    <phoneticPr fontId="2"/>
  </si>
  <si>
    <t>平成26年度</t>
    <rPh sb="4" eb="6">
      <t>８ネンド</t>
    </rPh>
    <phoneticPr fontId="2"/>
  </si>
  <si>
    <t>図書館</t>
  </si>
  <si>
    <t>美山</t>
  </si>
  <si>
    <t>みどり</t>
  </si>
  <si>
    <t>清水</t>
  </si>
  <si>
    <t>桜木</t>
  </si>
  <si>
    <t>開館日</t>
  </si>
  <si>
    <t>入館者</t>
  </si>
  <si>
    <t>登録者</t>
  </si>
  <si>
    <t>貸出</t>
    <rPh sb="0" eb="2">
      <t>カシダシ</t>
    </rPh>
    <phoneticPr fontId="2"/>
  </si>
  <si>
    <t>一般書</t>
  </si>
  <si>
    <t>児童書</t>
  </si>
  <si>
    <t>郷土資料</t>
    <rPh sb="0" eb="2">
      <t>キョウド</t>
    </rPh>
    <rPh sb="2" eb="4">
      <t>シリョウ</t>
    </rPh>
    <phoneticPr fontId="2"/>
  </si>
  <si>
    <t>雑     誌</t>
    <rPh sb="0" eb="1">
      <t>ザツ</t>
    </rPh>
    <rPh sb="6" eb="7">
      <t>シ</t>
    </rPh>
    <phoneticPr fontId="2"/>
  </si>
  <si>
    <t>ＡＶ資料</t>
  </si>
  <si>
    <t>-</t>
    <phoneticPr fontId="2"/>
  </si>
  <si>
    <t>資料</t>
    <rPh sb="0" eb="2">
      <t>シリョウ</t>
    </rPh>
    <phoneticPr fontId="2"/>
  </si>
  <si>
    <t xml:space="preserve">… </t>
  </si>
  <si>
    <t>電子資料</t>
    <rPh sb="0" eb="2">
      <t>デンシ</t>
    </rPh>
    <rPh sb="2" eb="4">
      <t>シリョウ</t>
    </rPh>
    <phoneticPr fontId="2"/>
  </si>
  <si>
    <t xml:space="preserve"> - </t>
  </si>
  <si>
    <t>-</t>
    <phoneticPr fontId="2"/>
  </si>
  <si>
    <t>古     書</t>
    <phoneticPr fontId="2"/>
  </si>
  <si>
    <t>…</t>
  </si>
  <si>
    <t>(タイトル数)</t>
    <rPh sb="5" eb="6">
      <t>スウ</t>
    </rPh>
    <phoneticPr fontId="2"/>
  </si>
  <si>
    <t>ﾏｲｸﾛﾌｨﾙﾑ</t>
  </si>
  <si>
    <t>(リール数)</t>
    <rPh sb="4" eb="5">
      <t>スウ</t>
    </rPh>
    <phoneticPr fontId="2"/>
  </si>
  <si>
    <t>注）登録者はコンピュータ用貸出カード発行数の累計。</t>
    <rPh sb="0" eb="1">
      <t>チュウ</t>
    </rPh>
    <phoneticPr fontId="2"/>
  </si>
  <si>
    <t>資料　図書館</t>
    <rPh sb="0" eb="2">
      <t>シリョウ</t>
    </rPh>
    <rPh sb="3" eb="6">
      <t>トショカン</t>
    </rPh>
    <phoneticPr fontId="2"/>
  </si>
  <si>
    <t>　 （　　）内は移動図書館用図書分を表わす。</t>
    <rPh sb="18" eb="19">
      <t>アラ</t>
    </rPh>
    <phoneticPr fontId="2"/>
  </si>
  <si>
    <t>　　美山図書館所蔵の視聴覚資料は貸出不可。</t>
    <phoneticPr fontId="2"/>
  </si>
  <si>
    <t>12-17．移動図書館車【あじさい号】利用状況</t>
    <phoneticPr fontId="2"/>
  </si>
  <si>
    <t>年度</t>
  </si>
  <si>
    <t>個人</t>
  </si>
  <si>
    <t>団体貸出
文庫</t>
    <rPh sb="5" eb="7">
      <t>ブンコ</t>
    </rPh>
    <phoneticPr fontId="2"/>
  </si>
  <si>
    <t>出動</t>
  </si>
  <si>
    <t>利用</t>
  </si>
  <si>
    <t>登録者(人）</t>
    <rPh sb="4" eb="5">
      <t>ニン</t>
    </rPh>
    <phoneticPr fontId="2"/>
  </si>
  <si>
    <t>貸出（冊）</t>
    <rPh sb="3" eb="4">
      <t>サツ</t>
    </rPh>
    <phoneticPr fontId="2"/>
  </si>
  <si>
    <t>一般</t>
  </si>
  <si>
    <t>児童</t>
  </si>
  <si>
    <t>一般書</t>
    <rPh sb="2" eb="3">
      <t>ショ</t>
    </rPh>
    <phoneticPr fontId="2"/>
  </si>
  <si>
    <t>児童書</t>
    <rPh sb="2" eb="3">
      <t>ショ</t>
    </rPh>
    <phoneticPr fontId="2"/>
  </si>
  <si>
    <t>貸出(冊)</t>
    <rPh sb="3" eb="4">
      <t>サツ</t>
    </rPh>
    <phoneticPr fontId="2"/>
  </si>
  <si>
    <t>注）登録者数はコンピュータ用貸出カード発行数。</t>
    <rPh sb="5" eb="6">
      <t>カズ</t>
    </rPh>
    <phoneticPr fontId="2"/>
  </si>
  <si>
    <t>資料　図書館</t>
    <phoneticPr fontId="2"/>
  </si>
  <si>
    <t>12-18．　＜フェニックス・プラザ＞ 利 用 状 況</t>
    <phoneticPr fontId="2"/>
  </si>
  <si>
    <t>年度</t>
    <phoneticPr fontId="2"/>
  </si>
  <si>
    <t>音楽</t>
  </si>
  <si>
    <t>展示</t>
  </si>
  <si>
    <t>パーティー</t>
  </si>
  <si>
    <t>演舞</t>
  </si>
  <si>
    <t>各種大会</t>
  </si>
  <si>
    <t>その他</t>
  </si>
  <si>
    <t>件数</t>
    <phoneticPr fontId="2"/>
  </si>
  <si>
    <t>人員</t>
  </si>
  <si>
    <t>件数</t>
  </si>
  <si>
    <t>平成22年度</t>
    <rPh sb="0" eb="2">
      <t>ヘイセイ</t>
    </rPh>
    <rPh sb="4" eb="6">
      <t>ネンド</t>
    </rPh>
    <phoneticPr fontId="7"/>
  </si>
  <si>
    <t>注）大ホール及び小ホールの催し数を集計。</t>
    <rPh sb="0" eb="1">
      <t>チュウ</t>
    </rPh>
    <rPh sb="2" eb="3">
      <t>ダイ</t>
    </rPh>
    <rPh sb="6" eb="7">
      <t>オヨ</t>
    </rPh>
    <rPh sb="8" eb="9">
      <t>ショウ</t>
    </rPh>
    <rPh sb="13" eb="14">
      <t>モヨオ</t>
    </rPh>
    <rPh sb="15" eb="16">
      <t>スウ</t>
    </rPh>
    <rPh sb="17" eb="19">
      <t>シュウケイ</t>
    </rPh>
    <phoneticPr fontId="2"/>
  </si>
  <si>
    <t>資料　行政管理室</t>
    <rPh sb="0" eb="2">
      <t>シリョウ</t>
    </rPh>
    <rPh sb="3" eb="5">
      <t>ギョウセイ</t>
    </rPh>
    <rPh sb="5" eb="7">
      <t>カンリ</t>
    </rPh>
    <rPh sb="7" eb="8">
      <t>シツ</t>
    </rPh>
    <phoneticPr fontId="7"/>
  </si>
  <si>
    <t>12-19．　＜ 文 化 会 館 ・ 市 民 福 祉 会 館 ＞　利 用 状 況</t>
    <rPh sb="33" eb="34">
      <t>リ</t>
    </rPh>
    <rPh sb="35" eb="36">
      <t>ヨウ</t>
    </rPh>
    <rPh sb="37" eb="38">
      <t>ジョウ</t>
    </rPh>
    <rPh sb="39" eb="40">
      <t>キョウ</t>
    </rPh>
    <phoneticPr fontId="4"/>
  </si>
  <si>
    <t>（ 1 ）　福井市文化会館 大ホール</t>
    <rPh sb="6" eb="9">
      <t>フクイシ</t>
    </rPh>
    <phoneticPr fontId="4"/>
  </si>
  <si>
    <t>年度</t>
    <phoneticPr fontId="4"/>
  </si>
  <si>
    <t>演劇</t>
  </si>
  <si>
    <t>クラシック音楽</t>
  </si>
  <si>
    <t>ﾎﾟﾋﾟｭﾗｰ･歌謡曲</t>
  </si>
  <si>
    <t>舞踊</t>
  </si>
  <si>
    <t>演芸</t>
  </si>
  <si>
    <t>平成22年度</t>
    <rPh sb="0" eb="2">
      <t>ヘイセイ</t>
    </rPh>
    <phoneticPr fontId="20"/>
  </si>
  <si>
    <t>資料　福井市文化会館</t>
    <rPh sb="3" eb="6">
      <t>フクイシ</t>
    </rPh>
    <phoneticPr fontId="4"/>
  </si>
  <si>
    <t>（ 2 ）　市民福祉会館 ホール等</t>
    <phoneticPr fontId="4"/>
  </si>
  <si>
    <t>年度</t>
    <phoneticPr fontId="4"/>
  </si>
  <si>
    <t>ホ ー ル 関 係</t>
    <rPh sb="6" eb="7">
      <t>セキ</t>
    </rPh>
    <rPh sb="8" eb="9">
      <t>カカリ</t>
    </rPh>
    <phoneticPr fontId="4"/>
  </si>
  <si>
    <t>能 楽 堂 関 係</t>
    <rPh sb="6" eb="7">
      <t>セキ</t>
    </rPh>
    <rPh sb="8" eb="9">
      <t>カカリ</t>
    </rPh>
    <phoneticPr fontId="4"/>
  </si>
  <si>
    <t>会 議 室 関 係</t>
    <rPh sb="0" eb="1">
      <t>カイ</t>
    </rPh>
    <rPh sb="2" eb="3">
      <t>ギ</t>
    </rPh>
    <rPh sb="4" eb="5">
      <t>シツ</t>
    </rPh>
    <rPh sb="6" eb="7">
      <t>セキ</t>
    </rPh>
    <rPh sb="8" eb="9">
      <t>カカリ</t>
    </rPh>
    <phoneticPr fontId="4"/>
  </si>
  <si>
    <t>注）ホール及び能楽堂には公演関係者の楽屋使用を含む。</t>
    <rPh sb="0" eb="1">
      <t>チュウ</t>
    </rPh>
    <phoneticPr fontId="4"/>
  </si>
  <si>
    <t>資料　市民福祉会館</t>
    <phoneticPr fontId="4"/>
  </si>
  <si>
    <t>12-20．　＜ 国 民 宿 舎 鷹 巣 荘 ＞　宿 泊 状 況</t>
    <phoneticPr fontId="4"/>
  </si>
  <si>
    <t>総数</t>
    <phoneticPr fontId="4"/>
  </si>
  <si>
    <t>4月</t>
  </si>
  <si>
    <t>宿泊</t>
    <phoneticPr fontId="4"/>
  </si>
  <si>
    <t>休憩</t>
    <phoneticPr fontId="4"/>
  </si>
  <si>
    <t>宿泊</t>
    <rPh sb="0" eb="2">
      <t>シュクハク</t>
    </rPh>
    <phoneticPr fontId="4"/>
  </si>
  <si>
    <t>休憩</t>
    <rPh sb="0" eb="2">
      <t>キュウケイ</t>
    </rPh>
    <phoneticPr fontId="4"/>
  </si>
  <si>
    <t>注）平成25年4月から平成26年10月まで休館</t>
    <rPh sb="0" eb="1">
      <t>チュウ</t>
    </rPh>
    <rPh sb="2" eb="4">
      <t>ヘイセイ</t>
    </rPh>
    <rPh sb="6" eb="7">
      <t>ネン</t>
    </rPh>
    <rPh sb="8" eb="9">
      <t>ガツ</t>
    </rPh>
    <rPh sb="11" eb="13">
      <t>ヘイセイ</t>
    </rPh>
    <rPh sb="15" eb="16">
      <t>ネン</t>
    </rPh>
    <rPh sb="18" eb="19">
      <t>ガツ</t>
    </rPh>
    <rPh sb="21" eb="23">
      <t>キュウカン</t>
    </rPh>
    <phoneticPr fontId="4"/>
  </si>
  <si>
    <t>資料　鷹巣荘</t>
    <rPh sb="0" eb="2">
      <t>シリョウ</t>
    </rPh>
    <rPh sb="3" eb="5">
      <t>タカノス</t>
    </rPh>
    <rPh sb="5" eb="6">
      <t>ショウ</t>
    </rPh>
    <phoneticPr fontId="4"/>
  </si>
  <si>
    <t>12-21．　コ ン ベ ン シ ョ ン 実 績 （ 福 井 市 開 催 分 ）</t>
    <rPh sb="21" eb="22">
      <t>ジツ</t>
    </rPh>
    <rPh sb="23" eb="24">
      <t>ツムギ</t>
    </rPh>
    <rPh sb="27" eb="28">
      <t>フク</t>
    </rPh>
    <rPh sb="29" eb="30">
      <t>セイ</t>
    </rPh>
    <rPh sb="31" eb="32">
      <t>シ</t>
    </rPh>
    <rPh sb="33" eb="34">
      <t>カイ</t>
    </rPh>
    <rPh sb="35" eb="36">
      <t>モヨオ</t>
    </rPh>
    <rPh sb="37" eb="38">
      <t>ブン</t>
    </rPh>
    <phoneticPr fontId="20"/>
  </si>
  <si>
    <t>会議</t>
    <rPh sb="0" eb="1">
      <t>カイ</t>
    </rPh>
    <rPh sb="1" eb="2">
      <t>ギ</t>
    </rPh>
    <phoneticPr fontId="20"/>
  </si>
  <si>
    <t>見本市</t>
    <rPh sb="0" eb="1">
      <t>ケン</t>
    </rPh>
    <rPh sb="1" eb="2">
      <t>ホン</t>
    </rPh>
    <rPh sb="2" eb="3">
      <t>シ</t>
    </rPh>
    <phoneticPr fontId="20"/>
  </si>
  <si>
    <t>スポーツ</t>
  </si>
  <si>
    <t>イベント</t>
  </si>
  <si>
    <t>合計</t>
    <rPh sb="0" eb="2">
      <t>ゴウケイ</t>
    </rPh>
    <phoneticPr fontId="20"/>
  </si>
  <si>
    <t>ブロック</t>
    <phoneticPr fontId="20"/>
  </si>
  <si>
    <t>全国</t>
    <rPh sb="0" eb="2">
      <t>ゼンコク</t>
    </rPh>
    <phoneticPr fontId="20"/>
  </si>
  <si>
    <t>国際</t>
    <rPh sb="0" eb="2">
      <t>コクサイ</t>
    </rPh>
    <phoneticPr fontId="20"/>
  </si>
  <si>
    <t>件数</t>
    <rPh sb="0" eb="2">
      <t>ケンスウ</t>
    </rPh>
    <phoneticPr fontId="20"/>
  </si>
  <si>
    <t>人数</t>
    <rPh sb="0" eb="2">
      <t>ニンズウ</t>
    </rPh>
    <phoneticPr fontId="20"/>
  </si>
  <si>
    <t>-</t>
    <phoneticPr fontId="20"/>
  </si>
  <si>
    <t>×</t>
    <phoneticPr fontId="20"/>
  </si>
  <si>
    <t>×</t>
  </si>
  <si>
    <t>注）ブロック ： 参加者50人以上の福井県を含む特定地域を対象としたコンベンション。</t>
    <rPh sb="0" eb="1">
      <t>チュウ</t>
    </rPh>
    <phoneticPr fontId="20"/>
  </si>
  <si>
    <t>資料　(公財）福井観光コンベンションビューロー</t>
    <rPh sb="0" eb="2">
      <t>シリョウ</t>
    </rPh>
    <phoneticPr fontId="20"/>
  </si>
  <si>
    <t>　　　全　国 ： 参加者50人以上の全国を対象としたコンベンション。</t>
    <rPh sb="3" eb="4">
      <t>ゼン</t>
    </rPh>
    <rPh sb="5" eb="6">
      <t>コク</t>
    </rPh>
    <phoneticPr fontId="20"/>
  </si>
  <si>
    <t>　　　国　際 ： 参加者20人以上のコンベンションで、日本を含む2か国以上の参加国又は外国参加者が10人以上のもの。</t>
    <rPh sb="3" eb="4">
      <t>コク</t>
    </rPh>
    <rPh sb="5" eb="6">
      <t>サイ</t>
    </rPh>
    <phoneticPr fontId="20"/>
  </si>
  <si>
    <t>12-22． 観 光 客 入 込 状 況</t>
    <phoneticPr fontId="7"/>
  </si>
  <si>
    <t>種別</t>
  </si>
  <si>
    <t>平成22年</t>
    <phoneticPr fontId="7"/>
  </si>
  <si>
    <t>平成23年</t>
    <phoneticPr fontId="7"/>
  </si>
  <si>
    <t>平成24年</t>
    <phoneticPr fontId="7"/>
  </si>
  <si>
    <t>平成25年</t>
    <phoneticPr fontId="7"/>
  </si>
  <si>
    <t>平成26年</t>
    <phoneticPr fontId="7"/>
  </si>
  <si>
    <t>観光客入込総数</t>
  </si>
  <si>
    <t>日帰り・宿泊別内訳</t>
    <rPh sb="0" eb="2">
      <t>ヒガエ</t>
    </rPh>
    <rPh sb="4" eb="6">
      <t>シュクハク</t>
    </rPh>
    <rPh sb="6" eb="7">
      <t>ベツ</t>
    </rPh>
    <rPh sb="7" eb="9">
      <t>ウチワケ</t>
    </rPh>
    <phoneticPr fontId="2"/>
  </si>
  <si>
    <t>日帰り客
（立寄り客を含む）</t>
    <phoneticPr fontId="7"/>
  </si>
  <si>
    <t>宿泊客</t>
  </si>
  <si>
    <t>宿泊客の利用施設</t>
    <rPh sb="0" eb="2">
      <t>シュクハク</t>
    </rPh>
    <rPh sb="2" eb="3">
      <t>キャク</t>
    </rPh>
    <rPh sb="4" eb="6">
      <t>リヨウ</t>
    </rPh>
    <rPh sb="6" eb="8">
      <t>シセツ</t>
    </rPh>
    <phoneticPr fontId="2"/>
  </si>
  <si>
    <t>ホテル・旅館</t>
  </si>
  <si>
    <t>寮・保養所</t>
  </si>
  <si>
    <t>国民宿舎</t>
  </si>
  <si>
    <t>ユースホステル</t>
  </si>
  <si>
    <t>民宿</t>
  </si>
  <si>
    <t>居住地別</t>
    <rPh sb="0" eb="2">
      <t>キョジュウ</t>
    </rPh>
    <rPh sb="2" eb="3">
      <t>チ</t>
    </rPh>
    <rPh sb="3" eb="4">
      <t>ベツ</t>
    </rPh>
    <phoneticPr fontId="2"/>
  </si>
  <si>
    <t>県内客</t>
    <rPh sb="0" eb="2">
      <t>ケンナイ</t>
    </rPh>
    <rPh sb="2" eb="3">
      <t>キャク</t>
    </rPh>
    <phoneticPr fontId="2"/>
  </si>
  <si>
    <t>県外客</t>
    <rPh sb="0" eb="2">
      <t>ケンガイ</t>
    </rPh>
    <rPh sb="2" eb="3">
      <t>キャク</t>
    </rPh>
    <phoneticPr fontId="2"/>
  </si>
  <si>
    <t>利用交通機関別</t>
    <rPh sb="0" eb="2">
      <t>リヨウ</t>
    </rPh>
    <rPh sb="2" eb="4">
      <t>コウツウ</t>
    </rPh>
    <rPh sb="4" eb="6">
      <t>キカン</t>
    </rPh>
    <rPh sb="6" eb="7">
      <t>ベツ</t>
    </rPh>
    <phoneticPr fontId="2"/>
  </si>
  <si>
    <t>定期路線の
交通機関利用</t>
    <rPh sb="0" eb="2">
      <t>テイキ</t>
    </rPh>
    <rPh sb="2" eb="4">
      <t>ロセン</t>
    </rPh>
    <rPh sb="6" eb="8">
      <t>コウツウ</t>
    </rPh>
    <rPh sb="8" eb="10">
      <t>キカン</t>
    </rPh>
    <rPh sb="10" eb="12">
      <t>リヨウ</t>
    </rPh>
    <phoneticPr fontId="2"/>
  </si>
  <si>
    <t>貸切バス利用</t>
    <rPh sb="0" eb="1">
      <t>カシ</t>
    </rPh>
    <rPh sb="1" eb="2">
      <t>キリ</t>
    </rPh>
    <rPh sb="4" eb="5">
      <t>リ</t>
    </rPh>
    <rPh sb="5" eb="6">
      <t>ヨウ</t>
    </rPh>
    <phoneticPr fontId="2"/>
  </si>
  <si>
    <t>自家用自動車利用</t>
    <rPh sb="0" eb="3">
      <t>ジカヨウ</t>
    </rPh>
    <rPh sb="3" eb="6">
      <t>ジドウシャ</t>
    </rPh>
    <rPh sb="6" eb="8">
      <t>リヨウ</t>
    </rPh>
    <phoneticPr fontId="2"/>
  </si>
  <si>
    <t>その他</t>
    <rPh sb="2" eb="3">
      <t>ホカ</t>
    </rPh>
    <phoneticPr fontId="2"/>
  </si>
  <si>
    <t>消費額合計</t>
    <rPh sb="0" eb="2">
      <t>ショウヒ</t>
    </rPh>
    <rPh sb="2" eb="3">
      <t>ガク</t>
    </rPh>
    <rPh sb="3" eb="5">
      <t>ゴウケイ</t>
    </rPh>
    <phoneticPr fontId="2"/>
  </si>
  <si>
    <t>消費額の内訳</t>
    <rPh sb="0" eb="2">
      <t>ショウヒ</t>
    </rPh>
    <rPh sb="2" eb="3">
      <t>ガク</t>
    </rPh>
    <rPh sb="4" eb="6">
      <t>ウチワケ</t>
    </rPh>
    <phoneticPr fontId="2"/>
  </si>
  <si>
    <t>宿泊費</t>
    <rPh sb="0" eb="1">
      <t>ヤド</t>
    </rPh>
    <rPh sb="1" eb="2">
      <t>ハク</t>
    </rPh>
    <rPh sb="2" eb="3">
      <t>ヒ</t>
    </rPh>
    <phoneticPr fontId="2"/>
  </si>
  <si>
    <t>土産品購入費</t>
    <rPh sb="0" eb="2">
      <t>ミヤゲ</t>
    </rPh>
    <rPh sb="2" eb="3">
      <t>ヒン</t>
    </rPh>
    <rPh sb="3" eb="6">
      <t>コウニュウヒ</t>
    </rPh>
    <phoneticPr fontId="2"/>
  </si>
  <si>
    <t>地域内交通費</t>
    <rPh sb="0" eb="2">
      <t>チイキ</t>
    </rPh>
    <rPh sb="2" eb="3">
      <t>ナイ</t>
    </rPh>
    <rPh sb="3" eb="6">
      <t>コウツウヒ</t>
    </rPh>
    <phoneticPr fontId="2"/>
  </si>
  <si>
    <t>注）観光客入込総数の単位 … 100人未満四捨五入し、（人）単位</t>
    <rPh sb="0" eb="1">
      <t>チュウ</t>
    </rPh>
    <phoneticPr fontId="2"/>
  </si>
  <si>
    <t>資料　おもてなし観光推進室</t>
    <rPh sb="8" eb="10">
      <t>カンコウ</t>
    </rPh>
    <rPh sb="10" eb="12">
      <t>スイシン</t>
    </rPh>
    <rPh sb="12" eb="13">
      <t>シツ</t>
    </rPh>
    <phoneticPr fontId="2"/>
  </si>
  <si>
    <t>　　消費額の単位 … 1,000円未満四捨五入し、（千円）単位</t>
    <phoneticPr fontId="2"/>
  </si>
  <si>
    <t>　　消費額は福井県観光客入込数（推計）の平均観光消費額にて算出</t>
    <rPh sb="2" eb="5">
      <t>ショウヒガク</t>
    </rPh>
    <phoneticPr fontId="7"/>
  </si>
  <si>
    <t>12-23．＜映像文化センター＞ 利用状況</t>
    <rPh sb="7" eb="8">
      <t>ウツル</t>
    </rPh>
    <rPh sb="8" eb="9">
      <t>ゾウ</t>
    </rPh>
    <rPh sb="9" eb="10">
      <t>ブン</t>
    </rPh>
    <rPh sb="10" eb="11">
      <t>カ</t>
    </rPh>
    <rPh sb="17" eb="18">
      <t>リ</t>
    </rPh>
    <rPh sb="18" eb="19">
      <t>ヨウ</t>
    </rPh>
    <rPh sb="19" eb="20">
      <t>ジョウ</t>
    </rPh>
    <rPh sb="20" eb="21">
      <t>キョウ</t>
    </rPh>
    <phoneticPr fontId="31"/>
  </si>
  <si>
    <t>（人）</t>
    <rPh sb="1" eb="2">
      <t>ニン</t>
    </rPh>
    <phoneticPr fontId="31"/>
  </si>
  <si>
    <t>年　度</t>
    <rPh sb="0" eb="1">
      <t>トシ</t>
    </rPh>
    <rPh sb="2" eb="3">
      <t>ド</t>
    </rPh>
    <phoneticPr fontId="31"/>
  </si>
  <si>
    <t>映像
ホール</t>
  </si>
  <si>
    <t>メディア
実習室</t>
  </si>
  <si>
    <t>教材制作室
・その他</t>
    <rPh sb="9" eb="10">
      <t>タ</t>
    </rPh>
    <phoneticPr fontId="31"/>
  </si>
  <si>
    <t>情報
工房</t>
  </si>
  <si>
    <t>利用
受付</t>
    <rPh sb="0" eb="2">
      <t>リヨウ</t>
    </rPh>
    <rPh sb="3" eb="5">
      <t>ウケツケ</t>
    </rPh>
    <phoneticPr fontId="31"/>
  </si>
  <si>
    <t>平成21年度</t>
    <rPh sb="0" eb="2">
      <t>ヘイセイ</t>
    </rPh>
    <phoneticPr fontId="20"/>
  </si>
  <si>
    <t>注：映像文化センターは平成24年度末をもって閉館。</t>
    <rPh sb="0" eb="1">
      <t>チュウ</t>
    </rPh>
    <rPh sb="2" eb="4">
      <t>エイゾウ</t>
    </rPh>
    <rPh sb="4" eb="6">
      <t>ブンカ</t>
    </rPh>
    <rPh sb="11" eb="13">
      <t>ヘイセイ</t>
    </rPh>
    <rPh sb="15" eb="18">
      <t>ネンドマツ</t>
    </rPh>
    <rPh sb="22" eb="24">
      <t>ヘイカン</t>
    </rPh>
    <phoneticPr fontId="20"/>
  </si>
  <si>
    <t>12-6． 高　等　学　校　等　へ　の　進　学　者　数</t>
    <rPh sb="14" eb="15">
      <t>ナド</t>
    </rPh>
    <phoneticPr fontId="2"/>
  </si>
  <si>
    <t>資料　自然史博物館</t>
    <rPh sb="3" eb="6">
      <t>シゼンシ</t>
    </rPh>
    <rPh sb="6" eb="9">
      <t>ハクブツカン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</si>
</sst>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 * #,##0_ ;_ * \-#,##0_ ;_ * &quot;-&quot;_ ;_ @_ "/>
    <numFmt numFmtId="176" formatCode="#,##0&quot;  &quot;;&quot;△&quot;#,##0&quot;  &quot;"/>
    <numFmt numFmtId="177" formatCode="&quot;　　&quot;00&quot;年&quot;"/>
    <numFmt numFmtId="178" formatCode="#,##0.0"/>
    <numFmt numFmtId="179" formatCode="#,##0.0&quot;　&quot;;&quot;△&quot;#,##0.0&quot;　&quot;"/>
    <numFmt numFmtId="180" formatCode="&quot;　　&quot;00&quot;年&quot;&quot;度&quot;"/>
    <numFmt numFmtId="181" formatCode="#,###.0"/>
    <numFmt numFmtId="182" formatCode="#,##0_);[Red]\(#,##0\)"/>
    <numFmt numFmtId="183" formatCode="&quot;　　  　 &quot;0&quot;月&quot;"/>
    <numFmt numFmtId="184" formatCode="&quot;　　  　&quot;0&quot;月&quot;"/>
    <numFmt numFmtId="185" formatCode="&quot;　　&quot;00&quot;年度&quot;"/>
    <numFmt numFmtId="186" formatCode="#,##0&quot; &quot;;&quot;△&quot;#,##0&quot; &quot;"/>
    <numFmt numFmtId="187" formatCode="\(#,##0\)"/>
    <numFmt numFmtId="188" formatCode="@\ "/>
    <numFmt numFmtId="189" formatCode="#,##0_ ;[Red]\-#,##0\ "/>
  </numFmts>
  <fonts count="33"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ゴシック"/>
      <family val="3"/>
      <charset val="128"/>
    </font>
    <font>
      <sz val="9"/>
      <name val="ＭＳ ゴシック"/>
      <family val="3"/>
      <charset val="128"/>
    </font>
    <font>
      <i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26"/>
      <name val="ＭＳ ゴシック"/>
      <family val="3"/>
      <charset val="128"/>
    </font>
    <font>
      <sz val="11"/>
      <name val="ＭＳ 明朝"/>
      <family val="1"/>
      <charset val="128"/>
    </font>
    <font>
      <b/>
      <sz val="8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trike/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14"/>
      <name val="ＭＳ Ｐゴシック"/>
      <family val="3"/>
      <charset val="128"/>
    </font>
    <font>
      <sz val="10.5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</borders>
  <cellStyleXfs count="16">
    <xf numFmtId="0" fontId="0" fillId="0" borderId="0"/>
    <xf numFmtId="0" fontId="6" fillId="2" borderId="0"/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6" fillId="0" borderId="0"/>
    <xf numFmtId="0" fontId="12" fillId="0" borderId="0" applyBorder="0">
      <alignment vertical="center"/>
    </xf>
    <xf numFmtId="0" fontId="12" fillId="0" borderId="0">
      <alignment vertical="center"/>
    </xf>
    <xf numFmtId="0" fontId="12" fillId="0" borderId="0"/>
    <xf numFmtId="0" fontId="1" fillId="0" borderId="0">
      <alignment vertical="center"/>
    </xf>
    <xf numFmtId="0" fontId="6" fillId="2" borderId="0"/>
    <xf numFmtId="0" fontId="14" fillId="0" borderId="0">
      <alignment vertical="center"/>
    </xf>
    <xf numFmtId="0" fontId="6" fillId="2" borderId="0"/>
    <xf numFmtId="0" fontId="6" fillId="2" borderId="0"/>
    <xf numFmtId="0" fontId="6" fillId="4" borderId="0"/>
    <xf numFmtId="0" fontId="6" fillId="2" borderId="0"/>
    <xf numFmtId="0" fontId="6" fillId="2" borderId="0"/>
  </cellStyleXfs>
  <cellXfs count="546">
    <xf numFmtId="0" fontId="0" fillId="0" borderId="0" xfId="0" applyNumberFormat="1"/>
    <xf numFmtId="176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176" fontId="5" fillId="0" borderId="0" xfId="0" applyNumberFormat="1" applyFont="1" applyFill="1" applyAlignment="1" applyProtection="1">
      <alignment vertical="center"/>
    </xf>
    <xf numFmtId="176" fontId="5" fillId="0" borderId="0" xfId="0" applyNumberFormat="1" applyFont="1" applyFill="1" applyAlignment="1" applyProtection="1">
      <alignment horizontal="center" vertical="center"/>
    </xf>
    <xf numFmtId="176" fontId="5" fillId="0" borderId="0" xfId="0" applyNumberFormat="1" applyFont="1" applyFill="1" applyAlignment="1" applyProtection="1">
      <alignment horizontal="right" vertical="center"/>
    </xf>
    <xf numFmtId="176" fontId="5" fillId="0" borderId="1" xfId="0" applyNumberFormat="1" applyFont="1" applyFill="1" applyBorder="1" applyAlignment="1" applyProtection="1">
      <alignment horizontal="distributed" vertical="center" justifyLastLine="1"/>
    </xf>
    <xf numFmtId="176" fontId="5" fillId="0" borderId="0" xfId="0" applyNumberFormat="1" applyFont="1" applyFill="1" applyAlignment="1" applyProtection="1">
      <alignment horizontal="left" vertical="center"/>
    </xf>
    <xf numFmtId="177" fontId="5" fillId="0" borderId="0" xfId="1" applyNumberFormat="1" applyFont="1" applyFill="1" applyBorder="1" applyAlignment="1" applyProtection="1">
      <alignment horizontal="center" vertical="center"/>
    </xf>
    <xf numFmtId="177" fontId="5" fillId="0" borderId="2" xfId="1" applyNumberFormat="1" applyFont="1" applyFill="1" applyBorder="1" applyAlignment="1" applyProtection="1">
      <alignment horizontal="center" vertical="center"/>
    </xf>
    <xf numFmtId="177" fontId="5" fillId="0" borderId="7" xfId="1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distributed" vertical="center" justifyLastLine="1"/>
      <protection locked="0"/>
    </xf>
    <xf numFmtId="41" fontId="5" fillId="0" borderId="3" xfId="0" applyNumberFormat="1" applyFont="1" applyFill="1" applyBorder="1" applyAlignment="1" applyProtection="1">
      <alignment vertical="center" shrinkToFit="1"/>
    </xf>
    <xf numFmtId="41" fontId="5" fillId="0" borderId="4" xfId="0" applyNumberFormat="1" applyFont="1" applyFill="1" applyBorder="1" applyAlignment="1" applyProtection="1">
      <alignment vertical="center" shrinkToFit="1"/>
    </xf>
    <xf numFmtId="41" fontId="5" fillId="0" borderId="4" xfId="0" applyNumberFormat="1" applyFont="1" applyFill="1" applyBorder="1" applyAlignment="1" applyProtection="1">
      <alignment horizontal="right" vertical="center" shrinkToFit="1"/>
    </xf>
    <xf numFmtId="41" fontId="5" fillId="0" borderId="5" xfId="0" applyNumberFormat="1" applyFont="1" applyFill="1" applyBorder="1" applyAlignment="1" applyProtection="1">
      <alignment vertical="center" shrinkToFit="1"/>
    </xf>
    <xf numFmtId="41" fontId="5" fillId="0" borderId="6" xfId="0" applyNumberFormat="1" applyFont="1" applyFill="1" applyBorder="1" applyAlignment="1" applyProtection="1">
      <alignment vertical="center" shrinkToFit="1"/>
    </xf>
    <xf numFmtId="41" fontId="5" fillId="0" borderId="4" xfId="0" applyNumberFormat="1" applyFont="1" applyFill="1" applyBorder="1" applyAlignment="1" applyProtection="1">
      <alignment vertical="center" shrinkToFit="1"/>
      <protection locked="0"/>
    </xf>
    <xf numFmtId="41" fontId="5" fillId="0" borderId="3" xfId="0" applyNumberFormat="1" applyFont="1" applyFill="1" applyBorder="1" applyAlignment="1" applyProtection="1">
      <alignment vertical="center" shrinkToFit="1"/>
      <protection locked="0"/>
    </xf>
    <xf numFmtId="41" fontId="5" fillId="0" borderId="4" xfId="0" applyNumberFormat="1" applyFont="1" applyFill="1" applyBorder="1" applyAlignment="1" applyProtection="1">
      <alignment horizontal="right" vertical="center" shrinkToFit="1"/>
      <protection locked="0"/>
    </xf>
    <xf numFmtId="176" fontId="5" fillId="0" borderId="1" xfId="0" applyNumberFormat="1" applyFont="1" applyFill="1" applyBorder="1" applyAlignment="1" applyProtection="1">
      <alignment horizontal="distributed" vertical="center" justifyLastLine="1"/>
    </xf>
    <xf numFmtId="0" fontId="3" fillId="0" borderId="0" xfId="0" applyNumberFormat="1" applyFont="1" applyFill="1" applyAlignment="1" applyProtection="1">
      <alignment horizontal="center" vertical="center"/>
    </xf>
    <xf numFmtId="176" fontId="5" fillId="0" borderId="9" xfId="0" applyNumberFormat="1" applyFont="1" applyFill="1" applyBorder="1" applyAlignment="1" applyProtection="1">
      <alignment horizontal="distributed" vertical="center" justifyLastLine="1"/>
    </xf>
    <xf numFmtId="176" fontId="5" fillId="0" borderId="1" xfId="0" applyNumberFormat="1" applyFont="1" applyFill="1" applyBorder="1" applyAlignment="1" applyProtection="1">
      <alignment vertical="center" wrapText="1"/>
      <protection locked="0"/>
    </xf>
    <xf numFmtId="3" fontId="9" fillId="0" borderId="4" xfId="0" applyNumberFormat="1" applyFont="1" applyFill="1" applyBorder="1" applyAlignment="1" applyProtection="1">
      <alignment horizontal="center" vertical="center"/>
    </xf>
    <xf numFmtId="41" fontId="9" fillId="0" borderId="3" xfId="0" applyNumberFormat="1" applyFont="1" applyFill="1" applyBorder="1" applyAlignment="1" applyProtection="1">
      <alignment horizontal="right" vertical="center"/>
    </xf>
    <xf numFmtId="3" fontId="9" fillId="0" borderId="3" xfId="0" applyNumberFormat="1" applyFont="1" applyFill="1" applyBorder="1" applyAlignment="1" applyProtection="1">
      <alignment horizontal="center" vertical="center"/>
    </xf>
    <xf numFmtId="3" fontId="9" fillId="0" borderId="4" xfId="0" applyNumberFormat="1" applyFont="1" applyFill="1" applyBorder="1" applyAlignment="1" applyProtection="1">
      <alignment horizontal="center" vertical="center"/>
      <protection locked="0"/>
    </xf>
    <xf numFmtId="41" fontId="9" fillId="0" borderId="3" xfId="0" applyNumberFormat="1" applyFont="1" applyFill="1" applyBorder="1" applyAlignment="1" applyProtection="1">
      <alignment horizontal="right" vertical="center"/>
      <protection locked="0"/>
    </xf>
    <xf numFmtId="3" fontId="9" fillId="0" borderId="3" xfId="0" applyNumberFormat="1" applyFont="1" applyFill="1" applyBorder="1" applyAlignment="1" applyProtection="1">
      <alignment horizontal="center" vertical="center"/>
      <protection locked="0"/>
    </xf>
    <xf numFmtId="3" fontId="9" fillId="0" borderId="6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Alignment="1" applyProtection="1">
      <alignment vertical="top"/>
    </xf>
    <xf numFmtId="176" fontId="5" fillId="0" borderId="1" xfId="0" applyNumberFormat="1" applyFont="1" applyFill="1" applyBorder="1" applyAlignment="1" applyProtection="1">
      <alignment horizontal="center" vertical="center" shrinkToFit="1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3" fontId="5" fillId="0" borderId="3" xfId="0" applyNumberFormat="1" applyFont="1" applyFill="1" applyBorder="1" applyAlignment="1" applyProtection="1">
      <alignment horizontal="center" vertical="center"/>
      <protection locked="0"/>
    </xf>
    <xf numFmtId="3" fontId="5" fillId="0" borderId="6" xfId="0" applyNumberFormat="1" applyFont="1" applyFill="1" applyBorder="1" applyAlignment="1" applyProtection="1">
      <alignment horizontal="center" vertical="center"/>
    </xf>
    <xf numFmtId="176" fontId="10" fillId="0" borderId="0" xfId="0" applyNumberFormat="1" applyFont="1" applyFill="1" applyAlignment="1" applyProtection="1">
      <alignment vertical="center"/>
    </xf>
    <xf numFmtId="176" fontId="11" fillId="0" borderId="0" xfId="0" applyNumberFormat="1" applyFont="1" applyFill="1" applyAlignment="1" applyProtection="1">
      <alignment vertical="center"/>
    </xf>
    <xf numFmtId="176" fontId="5" fillId="0" borderId="6" xfId="0" applyNumberFormat="1" applyFont="1" applyFill="1" applyBorder="1" applyAlignment="1" applyProtection="1">
      <alignment horizontal="distributed" vertical="center" justifyLastLine="1"/>
    </xf>
    <xf numFmtId="176" fontId="5" fillId="0" borderId="14" xfId="0" applyNumberFormat="1" applyFont="1" applyFill="1" applyBorder="1" applyAlignment="1" applyProtection="1">
      <alignment horizontal="distributed" vertical="center" justifyLastLine="1"/>
    </xf>
    <xf numFmtId="41" fontId="5" fillId="0" borderId="3" xfId="0" applyNumberFormat="1" applyFont="1" applyFill="1" applyBorder="1" applyAlignment="1" applyProtection="1">
      <alignment horizontal="left" vertical="center"/>
    </xf>
    <xf numFmtId="41" fontId="5" fillId="0" borderId="3" xfId="0" applyNumberFormat="1" applyFont="1" applyFill="1" applyBorder="1" applyAlignment="1" applyProtection="1">
      <alignment horizontal="center" vertical="center"/>
      <protection locked="0"/>
    </xf>
    <xf numFmtId="3" fontId="5" fillId="0" borderId="5" xfId="0" applyNumberFormat="1" applyFont="1" applyFill="1" applyBorder="1" applyAlignment="1" applyProtection="1">
      <alignment horizontal="center" vertical="center"/>
    </xf>
    <xf numFmtId="176" fontId="2" fillId="0" borderId="0" xfId="9" applyNumberFormat="1" applyFont="1" applyFill="1" applyAlignment="1" applyProtection="1">
      <alignment vertical="center"/>
    </xf>
    <xf numFmtId="176" fontId="5" fillId="0" borderId="0" xfId="9" applyNumberFormat="1" applyFont="1" applyFill="1" applyAlignment="1" applyProtection="1">
      <alignment vertical="center"/>
    </xf>
    <xf numFmtId="176" fontId="5" fillId="0" borderId="1" xfId="9" applyNumberFormat="1" applyFont="1" applyFill="1" applyBorder="1" applyAlignment="1" applyProtection="1">
      <alignment horizontal="distributed" vertical="center" justifyLastLine="1"/>
    </xf>
    <xf numFmtId="3" fontId="5" fillId="0" borderId="3" xfId="9" applyNumberFormat="1" applyFont="1" applyFill="1" applyBorder="1" applyAlignment="1" applyProtection="1">
      <alignment horizontal="center" vertical="center"/>
    </xf>
    <xf numFmtId="3" fontId="5" fillId="0" borderId="4" xfId="9" applyNumberFormat="1" applyFont="1" applyFill="1" applyBorder="1" applyAlignment="1" applyProtection="1">
      <alignment horizontal="center" vertical="center"/>
    </xf>
    <xf numFmtId="3" fontId="5" fillId="0" borderId="3" xfId="9" applyNumberFormat="1" applyFont="1" applyFill="1" applyBorder="1" applyAlignment="1" applyProtection="1">
      <alignment horizontal="right" vertical="center"/>
    </xf>
    <xf numFmtId="178" fontId="5" fillId="0" borderId="4" xfId="9" applyNumberFormat="1" applyFont="1" applyFill="1" applyBorder="1" applyAlignment="1" applyProtection="1">
      <alignment horizontal="center" vertical="center"/>
    </xf>
    <xf numFmtId="176" fontId="5" fillId="0" borderId="0" xfId="9" applyNumberFormat="1" applyFont="1" applyFill="1" applyBorder="1" applyAlignment="1" applyProtection="1">
      <alignment vertical="center"/>
    </xf>
    <xf numFmtId="3" fontId="5" fillId="0" borderId="4" xfId="9" applyNumberFormat="1" applyFont="1" applyFill="1" applyBorder="1" applyAlignment="1" applyProtection="1">
      <alignment horizontal="center" vertical="center"/>
      <protection locked="0"/>
    </xf>
    <xf numFmtId="3" fontId="5" fillId="0" borderId="3" xfId="9" applyNumberFormat="1" applyFont="1" applyFill="1" applyBorder="1" applyAlignment="1" applyProtection="1">
      <alignment horizontal="center" vertical="center"/>
      <protection locked="0"/>
    </xf>
    <xf numFmtId="178" fontId="5" fillId="0" borderId="4" xfId="9" applyNumberFormat="1" applyFont="1" applyFill="1" applyBorder="1" applyAlignment="1" applyProtection="1">
      <alignment horizontal="center" vertical="center"/>
      <protection locked="0"/>
    </xf>
    <xf numFmtId="177" fontId="5" fillId="0" borderId="15" xfId="1" applyNumberFormat="1" applyFont="1" applyFill="1" applyBorder="1" applyAlignment="1" applyProtection="1">
      <alignment horizontal="center" vertical="center"/>
    </xf>
    <xf numFmtId="3" fontId="5" fillId="0" borderId="5" xfId="9" applyNumberFormat="1" applyFont="1" applyFill="1" applyBorder="1" applyAlignment="1" applyProtection="1">
      <alignment horizontal="center" vertical="center"/>
    </xf>
    <xf numFmtId="176" fontId="5" fillId="0" borderId="14" xfId="9" applyNumberFormat="1" applyFont="1" applyFill="1" applyBorder="1" applyAlignment="1" applyProtection="1">
      <alignment horizontal="distributed" vertical="center" justifyLastLine="1"/>
    </xf>
    <xf numFmtId="3" fontId="5" fillId="0" borderId="6" xfId="9" applyNumberFormat="1" applyFont="1" applyFill="1" applyBorder="1" applyAlignment="1" applyProtection="1">
      <alignment horizontal="center" vertical="center"/>
    </xf>
    <xf numFmtId="176" fontId="10" fillId="0" borderId="0" xfId="9" applyNumberFormat="1" applyFont="1" applyFill="1" applyAlignment="1" applyProtection="1">
      <alignment vertical="center"/>
    </xf>
    <xf numFmtId="41" fontId="9" fillId="0" borderId="4" xfId="9" applyNumberFormat="1" applyFont="1" applyFill="1" applyBorder="1" applyAlignment="1" applyProtection="1">
      <alignment vertical="center" wrapText="1"/>
    </xf>
    <xf numFmtId="41" fontId="9" fillId="0" borderId="3" xfId="9" applyNumberFormat="1" applyFont="1" applyFill="1" applyBorder="1" applyAlignment="1" applyProtection="1">
      <alignment vertical="center" wrapText="1"/>
    </xf>
    <xf numFmtId="41" fontId="9" fillId="0" borderId="3" xfId="9" applyNumberFormat="1" applyFont="1" applyFill="1" applyBorder="1" applyAlignment="1" applyProtection="1">
      <alignment horizontal="center" vertical="center" wrapText="1"/>
    </xf>
    <xf numFmtId="178" fontId="9" fillId="0" borderId="4" xfId="9" applyNumberFormat="1" applyFont="1" applyFill="1" applyBorder="1" applyAlignment="1" applyProtection="1">
      <alignment horizontal="center" vertical="center"/>
    </xf>
    <xf numFmtId="41" fontId="9" fillId="0" borderId="4" xfId="9" applyNumberFormat="1" applyFont="1" applyFill="1" applyBorder="1" applyAlignment="1" applyProtection="1">
      <alignment vertical="center" wrapText="1"/>
      <protection locked="0"/>
    </xf>
    <xf numFmtId="41" fontId="9" fillId="0" borderId="3" xfId="9" applyNumberFormat="1" applyFont="1" applyFill="1" applyBorder="1" applyAlignment="1" applyProtection="1">
      <alignment horizontal="center" vertical="center" wrapText="1"/>
      <protection locked="0"/>
    </xf>
    <xf numFmtId="178" fontId="9" fillId="0" borderId="4" xfId="9" applyNumberFormat="1" applyFont="1" applyFill="1" applyBorder="1" applyAlignment="1" applyProtection="1">
      <alignment horizontal="center" vertical="center"/>
      <protection locked="0"/>
    </xf>
    <xf numFmtId="41" fontId="9" fillId="0" borderId="6" xfId="9" applyNumberFormat="1" applyFont="1" applyFill="1" applyBorder="1" applyAlignment="1" applyProtection="1">
      <alignment vertical="center" wrapText="1"/>
    </xf>
    <xf numFmtId="176" fontId="2" fillId="0" borderId="0" xfId="9" applyNumberFormat="1" applyFont="1" applyFill="1" applyBorder="1" applyAlignment="1" applyProtection="1">
      <alignment vertical="center"/>
    </xf>
    <xf numFmtId="176" fontId="5" fillId="0" borderId="1" xfId="9" applyNumberFormat="1" applyFont="1" applyFill="1" applyBorder="1" applyAlignment="1" applyProtection="1">
      <alignment vertical="center" justifyLastLine="1"/>
    </xf>
    <xf numFmtId="176" fontId="5" fillId="0" borderId="6" xfId="9" applyNumberFormat="1" applyFont="1" applyFill="1" applyBorder="1" applyAlignment="1" applyProtection="1">
      <alignment horizontal="distributed" vertical="center" justifyLastLine="1"/>
    </xf>
    <xf numFmtId="176" fontId="13" fillId="0" borderId="6" xfId="9" applyNumberFormat="1" applyFont="1" applyFill="1" applyBorder="1" applyAlignment="1" applyProtection="1">
      <alignment horizontal="distributed" vertical="center" justifyLastLine="1"/>
    </xf>
    <xf numFmtId="0" fontId="5" fillId="0" borderId="8" xfId="10" applyFont="1" applyFill="1" applyBorder="1" applyAlignment="1" applyProtection="1">
      <alignment horizontal="center" vertical="center"/>
    </xf>
    <xf numFmtId="41" fontId="5" fillId="0" borderId="3" xfId="9" applyNumberFormat="1" applyFont="1" applyFill="1" applyBorder="1" applyAlignment="1" applyProtection="1">
      <alignment vertical="center"/>
    </xf>
    <xf numFmtId="41" fontId="5" fillId="0" borderId="4" xfId="9" applyNumberFormat="1" applyFont="1" applyFill="1" applyBorder="1" applyAlignment="1" applyProtection="1">
      <alignment vertical="center"/>
    </xf>
    <xf numFmtId="41" fontId="5" fillId="3" borderId="5" xfId="9" applyNumberFormat="1" applyFont="1" applyFill="1" applyBorder="1" applyAlignment="1" applyProtection="1">
      <alignment vertical="center"/>
      <protection locked="0"/>
    </xf>
    <xf numFmtId="176" fontId="5" fillId="0" borderId="0" xfId="9" applyNumberFormat="1" applyFont="1" applyFill="1" applyAlignment="1" applyProtection="1">
      <alignment horizontal="left" vertical="center"/>
    </xf>
    <xf numFmtId="176" fontId="5" fillId="0" borderId="0" xfId="9" applyNumberFormat="1" applyFont="1" applyFill="1" applyAlignment="1" applyProtection="1">
      <alignment horizontal="right" vertical="center"/>
    </xf>
    <xf numFmtId="176" fontId="5" fillId="0" borderId="0" xfId="9" applyNumberFormat="1" applyFont="1" applyFill="1" applyAlignment="1" applyProtection="1">
      <alignment vertical="top"/>
    </xf>
    <xf numFmtId="176" fontId="13" fillId="0" borderId="0" xfId="9" applyNumberFormat="1" applyFont="1" applyFill="1" applyBorder="1" applyAlignment="1" applyProtection="1">
      <alignment vertical="top"/>
    </xf>
    <xf numFmtId="176" fontId="15" fillId="0" borderId="0" xfId="9" applyNumberFormat="1" applyFont="1" applyFill="1" applyAlignment="1" applyProtection="1">
      <alignment vertical="top"/>
    </xf>
    <xf numFmtId="176" fontId="5" fillId="0" borderId="0" xfId="9" applyNumberFormat="1" applyFont="1" applyFill="1" applyAlignment="1" applyProtection="1">
      <alignment horizontal="right" vertical="top"/>
    </xf>
    <xf numFmtId="176" fontId="2" fillId="0" borderId="0" xfId="9" applyNumberFormat="1" applyFont="1" applyFill="1" applyAlignment="1" applyProtection="1">
      <alignment horizontal="right" vertical="center"/>
    </xf>
    <xf numFmtId="176" fontId="16" fillId="0" borderId="0" xfId="9" applyNumberFormat="1" applyFont="1" applyFill="1" applyBorder="1" applyAlignment="1" applyProtection="1">
      <alignment vertical="center"/>
    </xf>
    <xf numFmtId="179" fontId="2" fillId="0" borderId="0" xfId="11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Continuous" vertical="center"/>
    </xf>
    <xf numFmtId="179" fontId="2" fillId="0" borderId="0" xfId="11" applyNumberFormat="1" applyFont="1" applyFill="1" applyAlignment="1" applyProtection="1">
      <alignment horizontal="centerContinuous" vertical="center"/>
    </xf>
    <xf numFmtId="179" fontId="5" fillId="0" borderId="0" xfId="11" applyNumberFormat="1" applyFont="1" applyFill="1" applyAlignment="1" applyProtection="1">
      <alignment horizontal="distributed" vertical="center" justifyLastLine="1"/>
    </xf>
    <xf numFmtId="179" fontId="5" fillId="0" borderId="0" xfId="11" applyNumberFormat="1" applyFont="1" applyFill="1" applyAlignment="1" applyProtection="1">
      <alignment vertical="center"/>
    </xf>
    <xf numFmtId="179" fontId="5" fillId="0" borderId="1" xfId="11" applyNumberFormat="1" applyFont="1" applyFill="1" applyBorder="1" applyAlignment="1" applyProtection="1">
      <alignment horizontal="distributed" vertical="center" justifyLastLine="1"/>
    </xf>
    <xf numFmtId="180" fontId="5" fillId="0" borderId="0" xfId="1" applyNumberFormat="1" applyFont="1" applyFill="1" applyBorder="1" applyAlignment="1" applyProtection="1">
      <alignment horizontal="center" vertical="center"/>
    </xf>
    <xf numFmtId="181" fontId="9" fillId="0" borderId="3" xfId="11" applyNumberFormat="1" applyFont="1" applyFill="1" applyBorder="1" applyAlignment="1" applyProtection="1">
      <alignment horizontal="center" vertical="center"/>
    </xf>
    <xf numFmtId="181" fontId="9" fillId="0" borderId="4" xfId="11" applyNumberFormat="1" applyFont="1" applyFill="1" applyBorder="1" applyAlignment="1" applyProtection="1">
      <alignment horizontal="center" vertical="center"/>
    </xf>
    <xf numFmtId="181" fontId="9" fillId="0" borderId="3" xfId="11" applyNumberFormat="1" applyFont="1" applyFill="1" applyBorder="1" applyAlignment="1" applyProtection="1">
      <alignment horizontal="center" vertical="center"/>
      <protection locked="0"/>
    </xf>
    <xf numFmtId="181" fontId="9" fillId="0" borderId="4" xfId="11" applyNumberFormat="1" applyFont="1" applyFill="1" applyBorder="1" applyAlignment="1" applyProtection="1">
      <alignment horizontal="center" vertical="center"/>
      <protection locked="0"/>
    </xf>
    <xf numFmtId="180" fontId="5" fillId="0" borderId="15" xfId="1" applyNumberFormat="1" applyFont="1" applyFill="1" applyBorder="1" applyAlignment="1" applyProtection="1">
      <alignment horizontal="center" vertical="center"/>
    </xf>
    <xf numFmtId="179" fontId="5" fillId="0" borderId="0" xfId="11" applyNumberFormat="1" applyFont="1" applyFill="1" applyAlignment="1" applyProtection="1">
      <alignment horizontal="center" vertical="center"/>
    </xf>
    <xf numFmtId="179" fontId="5" fillId="0" borderId="0" xfId="11" applyNumberFormat="1" applyFont="1" applyFill="1" applyBorder="1" applyAlignment="1" applyProtection="1">
      <alignment vertical="center"/>
    </xf>
    <xf numFmtId="179" fontId="5" fillId="0" borderId="15" xfId="11" applyNumberFormat="1" applyFont="1" applyFill="1" applyBorder="1" applyAlignment="1" applyProtection="1">
      <alignment vertical="center"/>
    </xf>
    <xf numFmtId="180" fontId="5" fillId="0" borderId="6" xfId="1" applyNumberFormat="1" applyFont="1" applyFill="1" applyBorder="1" applyAlignment="1" applyProtection="1">
      <alignment horizontal="center" vertical="center"/>
    </xf>
    <xf numFmtId="180" fontId="5" fillId="0" borderId="2" xfId="1" applyNumberFormat="1" applyFont="1" applyFill="1" applyBorder="1" applyAlignment="1" applyProtection="1">
      <alignment horizontal="center" vertical="center"/>
    </xf>
    <xf numFmtId="179" fontId="5" fillId="0" borderId="0" xfId="11" applyNumberFormat="1" applyFont="1" applyFill="1" applyAlignment="1" applyProtection="1">
      <alignment horizontal="right" vertical="center"/>
    </xf>
    <xf numFmtId="176" fontId="2" fillId="0" borderId="0" xfId="12" applyNumberFormat="1" applyFont="1" applyFill="1" applyAlignment="1" applyProtection="1">
      <alignment vertical="center"/>
    </xf>
    <xf numFmtId="0" fontId="18" fillId="0" borderId="0" xfId="0" applyNumberFormat="1" applyFont="1" applyFill="1" applyAlignment="1" applyProtection="1">
      <alignment vertical="center"/>
    </xf>
    <xf numFmtId="176" fontId="2" fillId="0" borderId="9" xfId="0" applyNumberFormat="1" applyFont="1" applyFill="1" applyBorder="1" applyAlignment="1" applyProtection="1">
      <alignment horizontal="distributed" vertical="center" justifyLastLine="1"/>
    </xf>
    <xf numFmtId="176" fontId="2" fillId="0" borderId="1" xfId="12" applyNumberFormat="1" applyFont="1" applyFill="1" applyBorder="1" applyAlignment="1" applyProtection="1">
      <alignment horizontal="distributed" vertical="center" justifyLastLine="1"/>
    </xf>
    <xf numFmtId="180" fontId="2" fillId="0" borderId="0" xfId="1" applyNumberFormat="1" applyFont="1" applyFill="1" applyBorder="1" applyAlignment="1" applyProtection="1">
      <alignment horizontal="center" vertical="center"/>
    </xf>
    <xf numFmtId="3" fontId="2" fillId="0" borderId="4" xfId="12" applyNumberFormat="1" applyFont="1" applyFill="1" applyBorder="1" applyAlignment="1" applyProtection="1">
      <alignment horizontal="center" vertical="center"/>
    </xf>
    <xf numFmtId="3" fontId="2" fillId="0" borderId="4" xfId="12" applyNumberFormat="1" applyFont="1" applyFill="1" applyBorder="1" applyAlignment="1" applyProtection="1">
      <alignment horizontal="center" vertical="center"/>
      <protection locked="0"/>
    </xf>
    <xf numFmtId="180" fontId="2" fillId="0" borderId="15" xfId="1" applyNumberFormat="1" applyFont="1" applyFill="1" applyBorder="1" applyAlignment="1" applyProtection="1">
      <alignment horizontal="center" vertical="center"/>
    </xf>
    <xf numFmtId="3" fontId="2" fillId="0" borderId="6" xfId="12" applyNumberFormat="1" applyFont="1" applyFill="1" applyBorder="1" applyAlignment="1" applyProtection="1">
      <alignment horizontal="center" vertical="center"/>
      <protection locked="0"/>
    </xf>
    <xf numFmtId="176" fontId="2" fillId="0" borderId="0" xfId="12" applyNumberFormat="1" applyFont="1" applyFill="1" applyAlignment="1" applyProtection="1">
      <alignment horizontal="right" vertical="center"/>
    </xf>
    <xf numFmtId="176" fontId="2" fillId="0" borderId="0" xfId="13" applyNumberFormat="1" applyFont="1" applyFill="1" applyAlignment="1" applyProtection="1">
      <alignment vertical="center"/>
    </xf>
    <xf numFmtId="176" fontId="16" fillId="0" borderId="6" xfId="13" applyNumberFormat="1" applyFont="1" applyFill="1" applyBorder="1" applyAlignment="1" applyProtection="1">
      <alignment horizontal="distributed" vertical="center" justifyLastLine="1"/>
    </xf>
    <xf numFmtId="176" fontId="2" fillId="0" borderId="6" xfId="13" applyNumberFormat="1" applyFont="1" applyFill="1" applyBorder="1" applyAlignment="1" applyProtection="1">
      <alignment horizontal="distributed" vertical="center" justifyLastLine="1"/>
    </xf>
    <xf numFmtId="182" fontId="16" fillId="0" borderId="4" xfId="13" applyNumberFormat="1" applyFont="1" applyFill="1" applyBorder="1" applyAlignment="1" applyProtection="1">
      <alignment horizontal="right" vertical="center"/>
    </xf>
    <xf numFmtId="182" fontId="2" fillId="0" borderId="4" xfId="13" applyNumberFormat="1" applyFont="1" applyFill="1" applyBorder="1" applyAlignment="1" applyProtection="1">
      <alignment vertical="center"/>
    </xf>
    <xf numFmtId="182" fontId="2" fillId="0" borderId="4" xfId="13" applyNumberFormat="1" applyFont="1" applyFill="1" applyBorder="1" applyAlignment="1" applyProtection="1">
      <alignment vertical="center"/>
      <protection locked="0"/>
    </xf>
    <xf numFmtId="182" fontId="16" fillId="0" borderId="6" xfId="13" applyNumberFormat="1" applyFont="1" applyFill="1" applyBorder="1" applyAlignment="1" applyProtection="1">
      <alignment horizontal="right" vertical="center"/>
    </xf>
    <xf numFmtId="176" fontId="2" fillId="0" borderId="0" xfId="13" applyNumberFormat="1" applyFont="1" applyFill="1" applyAlignment="1" applyProtection="1">
      <alignment vertical="center"/>
      <protection locked="0"/>
    </xf>
    <xf numFmtId="176" fontId="2" fillId="0" borderId="0" xfId="13" applyNumberFormat="1" applyFont="1" applyFill="1" applyAlignment="1" applyProtection="1">
      <alignment horizontal="right" vertical="center"/>
    </xf>
    <xf numFmtId="176" fontId="10" fillId="0" borderId="9" xfId="12" applyNumberFormat="1" applyFont="1" applyFill="1" applyBorder="1" applyAlignment="1" applyProtection="1">
      <alignment horizontal="distributed" vertical="center" wrapText="1" justifyLastLine="1"/>
    </xf>
    <xf numFmtId="176" fontId="19" fillId="0" borderId="1" xfId="12" applyNumberFormat="1" applyFont="1" applyFill="1" applyBorder="1" applyAlignment="1" applyProtection="1">
      <alignment horizontal="distributed" vertical="center" wrapText="1" justifyLastLine="1"/>
    </xf>
    <xf numFmtId="176" fontId="5" fillId="0" borderId="1" xfId="12" applyNumberFormat="1" applyFont="1" applyFill="1" applyBorder="1" applyAlignment="1" applyProtection="1">
      <alignment horizontal="distributed" vertical="center" justifyLastLine="1"/>
    </xf>
    <xf numFmtId="176" fontId="5" fillId="0" borderId="1" xfId="12" applyNumberFormat="1" applyFont="1" applyFill="1" applyBorder="1" applyAlignment="1" applyProtection="1">
      <alignment horizontal="distributed" vertical="center" wrapText="1" justifyLastLine="1"/>
    </xf>
    <xf numFmtId="176" fontId="9" fillId="0" borderId="1" xfId="12" applyNumberFormat="1" applyFont="1" applyFill="1" applyBorder="1" applyAlignment="1" applyProtection="1">
      <alignment horizontal="distributed" vertical="center" wrapText="1" justifyLastLine="1"/>
    </xf>
    <xf numFmtId="176" fontId="10" fillId="0" borderId="0" xfId="12" applyNumberFormat="1" applyFont="1" applyFill="1" applyAlignment="1" applyProtection="1">
      <alignment horizontal="center" vertical="center"/>
    </xf>
    <xf numFmtId="41" fontId="19" fillId="0" borderId="4" xfId="12" applyNumberFormat="1" applyFont="1" applyFill="1" applyBorder="1" applyAlignment="1" applyProtection="1">
      <alignment vertical="center"/>
    </xf>
    <xf numFmtId="41" fontId="10" fillId="0" borderId="3" xfId="12" applyNumberFormat="1" applyFont="1" applyFill="1" applyBorder="1" applyAlignment="1" applyProtection="1">
      <alignment vertical="center"/>
    </xf>
    <xf numFmtId="41" fontId="10" fillId="0" borderId="4" xfId="12" applyNumberFormat="1" applyFont="1" applyFill="1" applyBorder="1" applyAlignment="1" applyProtection="1">
      <alignment vertical="center"/>
    </xf>
    <xf numFmtId="176" fontId="10" fillId="0" borderId="0" xfId="12" applyNumberFormat="1" applyFont="1" applyFill="1" applyAlignment="1" applyProtection="1">
      <alignment vertical="center"/>
    </xf>
    <xf numFmtId="41" fontId="19" fillId="0" borderId="3" xfId="12" applyNumberFormat="1" applyFont="1" applyFill="1" applyBorder="1" applyAlignment="1" applyProtection="1">
      <alignment vertical="center"/>
    </xf>
    <xf numFmtId="41" fontId="19" fillId="0" borderId="5" xfId="12" applyNumberFormat="1" applyFont="1" applyFill="1" applyBorder="1" applyAlignment="1" applyProtection="1">
      <alignment vertical="center"/>
    </xf>
    <xf numFmtId="41" fontId="10" fillId="0" borderId="5" xfId="12" applyNumberFormat="1" applyFont="1" applyFill="1" applyBorder="1" applyAlignment="1" applyProtection="1">
      <alignment vertical="center"/>
    </xf>
    <xf numFmtId="41" fontId="10" fillId="0" borderId="6" xfId="12" applyNumberFormat="1" applyFont="1" applyFill="1" applyBorder="1" applyAlignment="1" applyProtection="1">
      <alignment vertical="center"/>
    </xf>
    <xf numFmtId="0" fontId="2" fillId="0" borderId="0" xfId="10" applyFont="1" applyFill="1" applyBorder="1" applyAlignment="1" applyProtection="1">
      <alignment horizontal="center" vertical="center"/>
    </xf>
    <xf numFmtId="183" fontId="2" fillId="0" borderId="0" xfId="10" applyNumberFormat="1" applyFont="1" applyFill="1" applyBorder="1" applyAlignment="1" applyProtection="1">
      <alignment horizontal="center" vertical="center"/>
    </xf>
    <xf numFmtId="184" fontId="2" fillId="0" borderId="0" xfId="10" applyNumberFormat="1" applyFont="1" applyFill="1" applyBorder="1" applyAlignment="1" applyProtection="1">
      <alignment horizontal="center" vertical="center"/>
    </xf>
    <xf numFmtId="183" fontId="2" fillId="0" borderId="15" xfId="10" applyNumberFormat="1" applyFont="1" applyFill="1" applyBorder="1" applyAlignment="1" applyProtection="1">
      <alignment horizontal="center" vertical="center"/>
    </xf>
    <xf numFmtId="176" fontId="10" fillId="0" borderId="0" xfId="12" applyNumberFormat="1" applyFont="1" applyFill="1" applyAlignment="1" applyProtection="1">
      <alignment horizontal="left" vertical="center"/>
      <protection locked="0"/>
    </xf>
    <xf numFmtId="176" fontId="10" fillId="0" borderId="0" xfId="12" applyNumberFormat="1" applyFont="1" applyFill="1" applyAlignment="1" applyProtection="1">
      <alignment horizontal="right" vertical="center"/>
    </xf>
    <xf numFmtId="176" fontId="2" fillId="0" borderId="0" xfId="12" applyNumberFormat="1" applyFont="1" applyFill="1" applyAlignment="1" applyProtection="1">
      <alignment horizontal="centerContinuous" vertical="center"/>
    </xf>
    <xf numFmtId="0" fontId="17" fillId="0" borderId="0" xfId="0" applyNumberFormat="1" applyFont="1" applyFill="1" applyAlignment="1" applyProtection="1">
      <alignment horizontal="centerContinuous" vertical="center"/>
    </xf>
    <xf numFmtId="176" fontId="17" fillId="0" borderId="0" xfId="12" applyNumberFormat="1" applyFont="1" applyFill="1" applyAlignment="1" applyProtection="1">
      <alignment horizontal="centerContinuous" vertical="center"/>
    </xf>
    <xf numFmtId="176" fontId="10" fillId="0" borderId="0" xfId="12" applyNumberFormat="1" applyFont="1" applyFill="1" applyAlignment="1" applyProtection="1">
      <alignment horizontal="centerContinuous" vertical="center"/>
    </xf>
    <xf numFmtId="176" fontId="10" fillId="0" borderId="9" xfId="12" applyNumberFormat="1" applyFont="1" applyFill="1" applyBorder="1" applyAlignment="1" applyProtection="1">
      <alignment horizontal="distributed" vertical="center" justifyLastLine="1"/>
    </xf>
    <xf numFmtId="176" fontId="19" fillId="0" borderId="1" xfId="12" applyNumberFormat="1" applyFont="1" applyFill="1" applyBorder="1" applyAlignment="1" applyProtection="1">
      <alignment horizontal="distributed" vertical="center" justifyLastLine="1"/>
    </xf>
    <xf numFmtId="176" fontId="10" fillId="0" borderId="1" xfId="12" applyNumberFormat="1" applyFont="1" applyFill="1" applyBorder="1" applyAlignment="1" applyProtection="1">
      <alignment horizontal="distributed" vertical="center" justifyLastLine="1"/>
    </xf>
    <xf numFmtId="185" fontId="10" fillId="0" borderId="0" xfId="1" applyNumberFormat="1" applyFont="1" applyFill="1" applyBorder="1" applyAlignment="1" applyProtection="1">
      <alignment horizontal="center" vertical="center"/>
    </xf>
    <xf numFmtId="182" fontId="19" fillId="0" borderId="4" xfId="12" applyNumberFormat="1" applyFont="1" applyFill="1" applyBorder="1" applyAlignment="1" applyProtection="1">
      <alignment vertical="center"/>
    </xf>
    <xf numFmtId="182" fontId="10" fillId="0" borderId="4" xfId="12" applyNumberFormat="1" applyFont="1" applyFill="1" applyBorder="1" applyAlignment="1" applyProtection="1">
      <alignment vertical="center"/>
    </xf>
    <xf numFmtId="182" fontId="10" fillId="0" borderId="4" xfId="12" applyNumberFormat="1" applyFont="1" applyFill="1" applyBorder="1" applyAlignment="1" applyProtection="1">
      <alignment vertical="center"/>
      <protection locked="0"/>
    </xf>
    <xf numFmtId="185" fontId="10" fillId="0" borderId="15" xfId="1" applyNumberFormat="1" applyFont="1" applyFill="1" applyBorder="1" applyAlignment="1" applyProtection="1">
      <alignment horizontal="center" vertical="center"/>
    </xf>
    <xf numFmtId="182" fontId="19" fillId="0" borderId="6" xfId="12" applyNumberFormat="1" applyFont="1" applyFill="1" applyBorder="1" applyAlignment="1" applyProtection="1">
      <alignment vertical="center"/>
    </xf>
    <xf numFmtId="0" fontId="12" fillId="0" borderId="0" xfId="5" applyFill="1" applyProtection="1">
      <alignment vertical="center"/>
    </xf>
    <xf numFmtId="0" fontId="21" fillId="0" borderId="0" xfId="5" applyFont="1" applyFill="1" applyAlignment="1" applyProtection="1">
      <alignment horizontal="centerContinuous" vertical="center"/>
    </xf>
    <xf numFmtId="0" fontId="10" fillId="0" borderId="0" xfId="5" applyFont="1" applyFill="1" applyProtection="1">
      <alignment vertical="center"/>
    </xf>
    <xf numFmtId="0" fontId="10" fillId="0" borderId="0" xfId="5" applyFont="1" applyFill="1" applyAlignment="1" applyProtection="1">
      <alignment horizontal="right" vertical="center"/>
    </xf>
    <xf numFmtId="0" fontId="22" fillId="0" borderId="0" xfId="5" applyFont="1" applyFill="1" applyProtection="1">
      <alignment vertical="center"/>
    </xf>
    <xf numFmtId="0" fontId="10" fillId="0" borderId="9" xfId="5" applyFont="1" applyFill="1" applyBorder="1" applyAlignment="1" applyProtection="1">
      <alignment horizontal="distributed" vertical="center" justifyLastLine="1"/>
    </xf>
    <xf numFmtId="0" fontId="19" fillId="0" borderId="14" xfId="5" applyFont="1" applyFill="1" applyBorder="1" applyAlignment="1" applyProtection="1">
      <alignment horizontal="distributed" vertical="center" justifyLastLine="1"/>
    </xf>
    <xf numFmtId="0" fontId="10" fillId="0" borderId="14" xfId="5" applyFont="1" applyFill="1" applyBorder="1" applyAlignment="1" applyProtection="1">
      <alignment horizontal="distributed" vertical="center" justifyLastLine="1"/>
    </xf>
    <xf numFmtId="0" fontId="10" fillId="0" borderId="1" xfId="5" applyFont="1" applyFill="1" applyBorder="1" applyAlignment="1" applyProtection="1">
      <alignment horizontal="distributed" vertical="center" justifyLastLine="1"/>
    </xf>
    <xf numFmtId="180" fontId="10" fillId="0" borderId="0" xfId="1" applyNumberFormat="1" applyFont="1" applyFill="1" applyBorder="1" applyAlignment="1" applyProtection="1">
      <alignment horizontal="center" vertical="center"/>
    </xf>
    <xf numFmtId="182" fontId="19" fillId="0" borderId="3" xfId="2" applyNumberFormat="1" applyFont="1" applyFill="1" applyBorder="1" applyProtection="1">
      <alignment vertical="center"/>
    </xf>
    <xf numFmtId="182" fontId="10" fillId="0" borderId="3" xfId="2" applyNumberFormat="1" applyFont="1" applyFill="1" applyBorder="1" applyProtection="1">
      <alignment vertical="center"/>
    </xf>
    <xf numFmtId="182" fontId="10" fillId="0" borderId="4" xfId="2" applyNumberFormat="1" applyFont="1" applyFill="1" applyBorder="1" applyProtection="1">
      <alignment vertical="center"/>
    </xf>
    <xf numFmtId="182" fontId="10" fillId="0" borderId="3" xfId="2" applyNumberFormat="1" applyFont="1" applyFill="1" applyBorder="1" applyProtection="1">
      <alignment vertical="center"/>
      <protection locked="0"/>
    </xf>
    <xf numFmtId="182" fontId="10" fillId="0" borderId="4" xfId="2" applyNumberFormat="1" applyFont="1" applyFill="1" applyBorder="1" applyProtection="1">
      <alignment vertical="center"/>
      <protection locked="0"/>
    </xf>
    <xf numFmtId="180" fontId="10" fillId="0" borderId="15" xfId="1" applyNumberFormat="1" applyFont="1" applyFill="1" applyBorder="1" applyAlignment="1" applyProtection="1">
      <alignment horizontal="center" vertical="center"/>
    </xf>
    <xf numFmtId="182" fontId="19" fillId="0" borderId="5" xfId="2" applyNumberFormat="1" applyFont="1" applyFill="1" applyBorder="1" applyProtection="1">
      <alignment vertical="center"/>
    </xf>
    <xf numFmtId="0" fontId="21" fillId="0" borderId="0" xfId="5" applyFont="1" applyFill="1" applyProtection="1">
      <alignment vertical="center"/>
    </xf>
    <xf numFmtId="0" fontId="23" fillId="0" borderId="0" xfId="0" applyNumberFormat="1" applyFont="1" applyFill="1" applyAlignment="1" applyProtection="1">
      <alignment horizontal="center" vertical="center"/>
    </xf>
    <xf numFmtId="186" fontId="2" fillId="0" borderId="0" xfId="0" applyNumberFormat="1" applyFont="1" applyFill="1" applyAlignment="1" applyProtection="1">
      <alignment vertical="center"/>
    </xf>
    <xf numFmtId="186" fontId="2" fillId="0" borderId="0" xfId="14" applyNumberFormat="1" applyFont="1" applyFill="1" applyAlignment="1" applyProtection="1">
      <alignment vertical="center"/>
    </xf>
    <xf numFmtId="186" fontId="2" fillId="0" borderId="0" xfId="14" applyNumberFormat="1" applyFont="1" applyFill="1" applyBorder="1" applyAlignment="1" applyProtection="1">
      <alignment vertical="center"/>
    </xf>
    <xf numFmtId="186" fontId="2" fillId="0" borderId="0" xfId="0" applyNumberFormat="1" applyFont="1" applyFill="1" applyBorder="1" applyAlignment="1" applyProtection="1">
      <alignment vertical="center"/>
    </xf>
    <xf numFmtId="186" fontId="5" fillId="0" borderId="0" xfId="0" applyNumberFormat="1" applyFont="1" applyFill="1" applyAlignment="1" applyProtection="1">
      <alignment vertical="center"/>
    </xf>
    <xf numFmtId="186" fontId="5" fillId="0" borderId="0" xfId="0" applyNumberFormat="1" applyFont="1" applyFill="1" applyBorder="1" applyAlignment="1" applyProtection="1">
      <alignment vertical="center"/>
    </xf>
    <xf numFmtId="186" fontId="21" fillId="0" borderId="1" xfId="14" applyNumberFormat="1" applyFont="1" applyFill="1" applyBorder="1" applyAlignment="1" applyProtection="1">
      <alignment horizontal="distributed" vertical="center" wrapText="1" justifyLastLine="1"/>
    </xf>
    <xf numFmtId="186" fontId="21" fillId="0" borderId="14" xfId="14" applyNumberFormat="1" applyFont="1" applyFill="1" applyBorder="1" applyAlignment="1" applyProtection="1">
      <alignment horizontal="distributed" vertical="center" wrapText="1" justifyLastLine="1"/>
    </xf>
    <xf numFmtId="186" fontId="21" fillId="0" borderId="9" xfId="14" applyNumberFormat="1" applyFont="1" applyFill="1" applyBorder="1" applyAlignment="1" applyProtection="1">
      <alignment horizontal="distributed" vertical="center" wrapText="1" justifyLastLine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41" fontId="10" fillId="0" borderId="4" xfId="14" applyNumberFormat="1" applyFont="1" applyFill="1" applyBorder="1" applyAlignment="1" applyProtection="1">
      <alignment vertical="center" shrinkToFit="1"/>
    </xf>
    <xf numFmtId="41" fontId="10" fillId="0" borderId="3" xfId="14" applyNumberFormat="1" applyFont="1" applyFill="1" applyBorder="1" applyAlignment="1" applyProtection="1">
      <alignment vertical="center" shrinkToFit="1"/>
    </xf>
    <xf numFmtId="41" fontId="10" fillId="0" borderId="11" xfId="14" applyNumberFormat="1" applyFont="1" applyFill="1" applyBorder="1" applyAlignment="1" applyProtection="1">
      <alignment vertical="center" shrinkToFit="1"/>
    </xf>
    <xf numFmtId="41" fontId="10" fillId="0" borderId="12" xfId="14" applyNumberFormat="1" applyFont="1" applyFill="1" applyBorder="1" applyAlignment="1" applyProtection="1">
      <alignment vertical="center" shrinkToFit="1"/>
    </xf>
    <xf numFmtId="41" fontId="10" fillId="0" borderId="0" xfId="14" applyNumberFormat="1" applyFont="1" applyFill="1" applyBorder="1" applyAlignment="1" applyProtection="1">
      <alignment vertical="center" shrinkToFit="1"/>
      <protection locked="0"/>
    </xf>
    <xf numFmtId="41" fontId="10" fillId="0" borderId="3" xfId="14" applyNumberFormat="1" applyFont="1" applyFill="1" applyBorder="1" applyAlignment="1" applyProtection="1">
      <alignment vertical="center" shrinkToFit="1"/>
      <protection locked="0"/>
    </xf>
    <xf numFmtId="41" fontId="10" fillId="0" borderId="11" xfId="14" applyNumberFormat="1" applyFont="1" applyFill="1" applyBorder="1" applyAlignment="1" applyProtection="1">
      <alignment vertical="center" shrinkToFit="1"/>
      <protection locked="0"/>
    </xf>
    <xf numFmtId="41" fontId="10" fillId="0" borderId="12" xfId="14" applyNumberFormat="1" applyFont="1" applyFill="1" applyBorder="1" applyAlignment="1" applyProtection="1">
      <alignment vertical="center" shrinkToFit="1"/>
      <protection locked="0"/>
    </xf>
    <xf numFmtId="0" fontId="25" fillId="0" borderId="0" xfId="0" applyNumberFormat="1" applyFont="1" applyFill="1" applyBorder="1" applyAlignment="1" applyProtection="1">
      <alignment horizontal="justify" vertical="center" wrapText="1"/>
    </xf>
    <xf numFmtId="41" fontId="10" fillId="0" borderId="6" xfId="14" applyNumberFormat="1" applyFont="1" applyFill="1" applyBorder="1" applyAlignment="1" applyProtection="1">
      <alignment vertical="center" shrinkToFit="1"/>
    </xf>
    <xf numFmtId="41" fontId="10" fillId="0" borderId="5" xfId="14" applyNumberFormat="1" applyFont="1" applyFill="1" applyBorder="1" applyAlignment="1" applyProtection="1">
      <alignment horizontal="right" vertical="center" shrinkToFit="1"/>
    </xf>
    <xf numFmtId="41" fontId="10" fillId="0" borderId="5" xfId="14" applyNumberFormat="1" applyFont="1" applyFill="1" applyBorder="1" applyAlignment="1" applyProtection="1">
      <alignment vertical="center" shrinkToFit="1"/>
    </xf>
    <xf numFmtId="41" fontId="10" fillId="0" borderId="6" xfId="14" applyNumberFormat="1" applyFont="1" applyFill="1" applyBorder="1" applyAlignment="1" applyProtection="1">
      <alignment horizontal="right" vertical="center" shrinkToFit="1"/>
    </xf>
    <xf numFmtId="41" fontId="10" fillId="0" borderId="15" xfId="14" applyNumberFormat="1" applyFont="1" applyFill="1" applyBorder="1" applyAlignment="1" applyProtection="1">
      <alignment vertical="center" shrinkToFit="1"/>
      <protection locked="0"/>
    </xf>
    <xf numFmtId="41" fontId="10" fillId="0" borderId="5" xfId="14" applyNumberFormat="1" applyFont="1" applyFill="1" applyBorder="1" applyAlignment="1" applyProtection="1">
      <alignment horizontal="right" vertical="center" shrinkToFit="1"/>
      <protection locked="0"/>
    </xf>
    <xf numFmtId="41" fontId="10" fillId="0" borderId="5" xfId="14" applyNumberFormat="1" applyFont="1" applyFill="1" applyBorder="1" applyAlignment="1" applyProtection="1">
      <alignment vertical="center" shrinkToFit="1"/>
      <protection locked="0"/>
    </xf>
    <xf numFmtId="41" fontId="10" fillId="0" borderId="6" xfId="14" applyNumberFormat="1" applyFont="1" applyFill="1" applyBorder="1" applyAlignment="1" applyProtection="1">
      <alignment horizontal="right" vertical="center" shrinkToFit="1"/>
      <protection locked="0"/>
    </xf>
    <xf numFmtId="41" fontId="10" fillId="0" borderId="14" xfId="14" applyNumberFormat="1" applyFont="1" applyFill="1" applyBorder="1" applyAlignment="1" applyProtection="1">
      <alignment vertical="center" shrinkToFit="1"/>
    </xf>
    <xf numFmtId="41" fontId="10" fillId="0" borderId="1" xfId="14" applyNumberFormat="1" applyFont="1" applyFill="1" applyBorder="1" applyAlignment="1" applyProtection="1">
      <alignment vertical="center" shrinkToFit="1"/>
    </xf>
    <xf numFmtId="41" fontId="10" fillId="0" borderId="14" xfId="14" applyNumberFormat="1" applyFont="1" applyFill="1" applyBorder="1" applyAlignment="1" applyProtection="1">
      <alignment vertical="center" shrinkToFit="1"/>
      <protection locked="0"/>
    </xf>
    <xf numFmtId="41" fontId="10" fillId="0" borderId="1" xfId="14" applyNumberFormat="1" applyFont="1" applyFill="1" applyBorder="1" applyAlignment="1" applyProtection="1">
      <alignment vertical="center" shrinkToFit="1"/>
      <protection locked="0"/>
    </xf>
    <xf numFmtId="0" fontId="25" fillId="0" borderId="0" xfId="0" applyNumberFormat="1" applyFont="1" applyFill="1" applyBorder="1" applyAlignment="1" applyProtection="1">
      <alignment horizontal="left" vertical="center" wrapText="1"/>
    </xf>
    <xf numFmtId="186" fontId="21" fillId="0" borderId="4" xfId="14" applyNumberFormat="1" applyFont="1" applyFill="1" applyBorder="1" applyAlignment="1" applyProtection="1">
      <alignment horizontal="distributed" vertical="center" justifyLastLine="1"/>
    </xf>
    <xf numFmtId="41" fontId="10" fillId="0" borderId="4" xfId="14" applyNumberFormat="1" applyFont="1" applyFill="1" applyBorder="1" applyAlignment="1" applyProtection="1">
      <alignment vertical="center" shrinkToFit="1"/>
      <protection locked="0"/>
    </xf>
    <xf numFmtId="41" fontId="10" fillId="0" borderId="4" xfId="14" applyNumberFormat="1" applyFont="1" applyFill="1" applyBorder="1" applyAlignment="1" applyProtection="1">
      <alignment horizontal="right" vertical="center" shrinkToFit="1"/>
    </xf>
    <xf numFmtId="41" fontId="10" fillId="0" borderId="3" xfId="14" applyNumberFormat="1" applyFont="1" applyFill="1" applyBorder="1" applyAlignment="1" applyProtection="1">
      <alignment horizontal="right" vertical="center" shrinkToFit="1"/>
    </xf>
    <xf numFmtId="41" fontId="10" fillId="0" borderId="4" xfId="14" applyNumberFormat="1" applyFont="1" applyFill="1" applyBorder="1" applyAlignment="1" applyProtection="1">
      <alignment horizontal="right" vertical="center" shrinkToFit="1"/>
      <protection locked="0"/>
    </xf>
    <xf numFmtId="186" fontId="26" fillId="0" borderId="16" xfId="14" applyNumberFormat="1" applyFont="1" applyFill="1" applyBorder="1" applyAlignment="1" applyProtection="1">
      <alignment horizontal="distributed" vertical="center" justifyLastLine="1"/>
    </xf>
    <xf numFmtId="41" fontId="19" fillId="0" borderId="16" xfId="14" applyNumberFormat="1" applyFont="1" applyFill="1" applyBorder="1" applyAlignment="1" applyProtection="1">
      <alignment vertical="center" shrinkToFit="1"/>
    </xf>
    <xf numFmtId="41" fontId="19" fillId="0" borderId="17" xfId="14" applyNumberFormat="1" applyFont="1" applyFill="1" applyBorder="1" applyAlignment="1" applyProtection="1">
      <alignment vertical="center" shrinkToFit="1"/>
    </xf>
    <xf numFmtId="41" fontId="19" fillId="0" borderId="18" xfId="14" applyNumberFormat="1" applyFont="1" applyFill="1" applyBorder="1" applyAlignment="1" applyProtection="1">
      <alignment vertical="center" shrinkToFit="1"/>
    </xf>
    <xf numFmtId="186" fontId="21" fillId="0" borderId="11" xfId="14" applyNumberFormat="1" applyFont="1" applyFill="1" applyBorder="1" applyAlignment="1" applyProtection="1">
      <alignment horizontal="distributed" vertical="center" justifyLastLine="1"/>
    </xf>
    <xf numFmtId="41" fontId="10" fillId="0" borderId="13" xfId="14" applyNumberFormat="1" applyFont="1" applyFill="1" applyBorder="1" applyAlignment="1" applyProtection="1">
      <alignment vertical="center" shrinkToFit="1"/>
      <protection locked="0"/>
    </xf>
    <xf numFmtId="186" fontId="21" fillId="0" borderId="3" xfId="14" applyNumberFormat="1" applyFont="1" applyFill="1" applyBorder="1" applyAlignment="1" applyProtection="1">
      <alignment horizontal="distributed" vertical="center" justifyLastLine="1"/>
    </xf>
    <xf numFmtId="187" fontId="10" fillId="0" borderId="4" xfId="14" applyNumberFormat="1" applyFont="1" applyFill="1" applyBorder="1" applyAlignment="1" applyProtection="1">
      <alignment vertical="top" shrinkToFit="1"/>
    </xf>
    <xf numFmtId="188" fontId="10" fillId="0" borderId="3" xfId="14" applyNumberFormat="1" applyFont="1" applyFill="1" applyBorder="1" applyAlignment="1" applyProtection="1">
      <alignment horizontal="right" vertical="top" shrinkToFit="1"/>
    </xf>
    <xf numFmtId="188" fontId="10" fillId="0" borderId="4" xfId="14" applyNumberFormat="1" applyFont="1" applyFill="1" applyBorder="1" applyAlignment="1" applyProtection="1">
      <alignment horizontal="right" vertical="top" shrinkToFit="1"/>
    </xf>
    <xf numFmtId="187" fontId="10" fillId="0" borderId="0" xfId="14" applyNumberFormat="1" applyFont="1" applyFill="1" applyBorder="1" applyAlignment="1" applyProtection="1">
      <alignment vertical="top" shrinkToFit="1"/>
      <protection locked="0"/>
    </xf>
    <xf numFmtId="186" fontId="26" fillId="0" borderId="19" xfId="14" applyNumberFormat="1" applyFont="1" applyFill="1" applyBorder="1" applyAlignment="1" applyProtection="1">
      <alignment horizontal="distributed" vertical="center" justifyLastLine="1"/>
    </xf>
    <xf numFmtId="41" fontId="19" fillId="0" borderId="20" xfId="14" applyNumberFormat="1" applyFont="1" applyFill="1" applyBorder="1" applyAlignment="1" applyProtection="1">
      <alignment vertical="center" shrinkToFit="1"/>
    </xf>
    <xf numFmtId="41" fontId="19" fillId="0" borderId="19" xfId="14" applyNumberFormat="1" applyFont="1" applyFill="1" applyBorder="1" applyAlignment="1" applyProtection="1">
      <alignment vertical="center" shrinkToFit="1"/>
    </xf>
    <xf numFmtId="41" fontId="19" fillId="0" borderId="21" xfId="14" applyNumberFormat="1" applyFont="1" applyFill="1" applyBorder="1" applyAlignment="1" applyProtection="1">
      <alignment vertical="center" shrinkToFit="1"/>
    </xf>
    <xf numFmtId="41" fontId="19" fillId="0" borderId="22" xfId="14" applyNumberFormat="1" applyFont="1" applyFill="1" applyBorder="1" applyAlignment="1" applyProtection="1">
      <alignment vertical="center" shrinkToFit="1"/>
    </xf>
    <xf numFmtId="186" fontId="26" fillId="0" borderId="23" xfId="14" applyNumberFormat="1" applyFont="1" applyFill="1" applyBorder="1" applyAlignment="1" applyProtection="1">
      <alignment horizontal="distributed" vertical="center" justifyLastLine="1"/>
    </xf>
    <xf numFmtId="187" fontId="19" fillId="0" borderId="24" xfId="14" applyNumberFormat="1" applyFont="1" applyFill="1" applyBorder="1" applyAlignment="1" applyProtection="1">
      <alignment horizontal="right" vertical="top" shrinkToFit="1"/>
    </xf>
    <xf numFmtId="188" fontId="19" fillId="0" borderId="24" xfId="14" applyNumberFormat="1" applyFont="1" applyFill="1" applyBorder="1" applyAlignment="1" applyProtection="1">
      <alignment horizontal="right" vertical="top" shrinkToFit="1"/>
    </xf>
    <xf numFmtId="188" fontId="19" fillId="0" borderId="23" xfId="14" applyNumberFormat="1" applyFont="1" applyFill="1" applyBorder="1" applyAlignment="1" applyProtection="1">
      <alignment horizontal="right" vertical="top" shrinkToFit="1"/>
    </xf>
    <xf numFmtId="187" fontId="19" fillId="0" borderId="25" xfId="14" applyNumberFormat="1" applyFont="1" applyFill="1" applyBorder="1" applyAlignment="1" applyProtection="1">
      <alignment horizontal="right" vertical="top" shrinkToFit="1"/>
    </xf>
    <xf numFmtId="41" fontId="10" fillId="0" borderId="3" xfId="0" applyNumberFormat="1" applyFont="1" applyFill="1" applyBorder="1" applyAlignment="1" applyProtection="1">
      <alignment vertical="center" shrinkToFit="1"/>
    </xf>
    <xf numFmtId="41" fontId="10" fillId="0" borderId="4" xfId="0" applyNumberFormat="1" applyFont="1" applyFill="1" applyBorder="1" applyAlignment="1" applyProtection="1">
      <alignment vertical="center" shrinkToFit="1"/>
    </xf>
    <xf numFmtId="186" fontId="10" fillId="0" borderId="3" xfId="14" applyNumberFormat="1" applyFont="1" applyFill="1" applyBorder="1" applyAlignment="1" applyProtection="1">
      <alignment horizontal="distributed" vertical="top" justifyLastLine="1"/>
    </xf>
    <xf numFmtId="41" fontId="10" fillId="0" borderId="0" xfId="14" applyNumberFormat="1" applyFont="1" applyFill="1" applyBorder="1" applyAlignment="1" applyProtection="1">
      <alignment horizontal="right" vertical="center" shrinkToFit="1"/>
    </xf>
    <xf numFmtId="186" fontId="15" fillId="0" borderId="0" xfId="0" applyNumberFormat="1" applyFont="1" applyFill="1" applyAlignment="1" applyProtection="1">
      <alignment vertical="center"/>
    </xf>
    <xf numFmtId="186" fontId="10" fillId="0" borderId="6" xfId="14" applyNumberFormat="1" applyFont="1" applyFill="1" applyBorder="1" applyAlignment="1" applyProtection="1">
      <alignment horizontal="distributed" vertical="top" justifyLastLine="1"/>
    </xf>
    <xf numFmtId="41" fontId="10" fillId="0" borderId="15" xfId="14" applyNumberFormat="1" applyFont="1" applyFill="1" applyBorder="1" applyAlignment="1" applyProtection="1">
      <alignment horizontal="right" vertical="center" shrinkToFit="1"/>
    </xf>
    <xf numFmtId="186" fontId="21" fillId="0" borderId="0" xfId="0" applyNumberFormat="1" applyFont="1" applyFill="1" applyAlignment="1" applyProtection="1">
      <alignment vertical="center"/>
    </xf>
    <xf numFmtId="186" fontId="21" fillId="0" borderId="0" xfId="14" applyNumberFormat="1" applyFont="1" applyFill="1" applyBorder="1" applyAlignment="1" applyProtection="1">
      <alignment vertical="center"/>
    </xf>
    <xf numFmtId="186" fontId="2" fillId="0" borderId="0" xfId="14" applyNumberFormat="1" applyFont="1" applyFill="1" applyBorder="1" applyAlignment="1" applyProtection="1">
      <alignment horizontal="right" vertical="center"/>
    </xf>
    <xf numFmtId="186" fontId="21" fillId="0" borderId="0" xfId="0" applyNumberFormat="1" applyFont="1" applyFill="1" applyAlignment="1" applyProtection="1">
      <alignment horizontal="right" vertical="center"/>
    </xf>
    <xf numFmtId="186" fontId="21" fillId="0" borderId="0" xfId="0" applyNumberFormat="1" applyFont="1" applyFill="1" applyAlignment="1" applyProtection="1">
      <alignment vertical="top"/>
    </xf>
    <xf numFmtId="0" fontId="21" fillId="0" borderId="0" xfId="0" applyNumberFormat="1" applyFont="1" applyFill="1" applyAlignment="1" applyProtection="1">
      <alignment vertical="center"/>
    </xf>
    <xf numFmtId="0" fontId="27" fillId="0" borderId="0" xfId="0" applyNumberFormat="1" applyFont="1" applyFill="1" applyAlignment="1" applyProtection="1">
      <alignment vertical="center"/>
    </xf>
    <xf numFmtId="186" fontId="2" fillId="0" borderId="0" xfId="0" applyNumberFormat="1" applyFont="1" applyFill="1" applyAlignment="1" applyProtection="1">
      <alignment horizontal="right" vertical="center"/>
    </xf>
    <xf numFmtId="186" fontId="28" fillId="0" borderId="0" xfId="0" applyNumberFormat="1" applyFont="1" applyFill="1" applyAlignment="1" applyProtection="1">
      <alignment vertical="center"/>
    </xf>
    <xf numFmtId="186" fontId="2" fillId="0" borderId="1" xfId="14" applyNumberFormat="1" applyFont="1" applyFill="1" applyBorder="1" applyAlignment="1" applyProtection="1">
      <alignment horizontal="distributed" vertical="center" justifyLastLine="1"/>
    </xf>
    <xf numFmtId="180" fontId="2" fillId="0" borderId="7" xfId="1" applyNumberFormat="1" applyFont="1" applyFill="1" applyBorder="1" applyAlignment="1" applyProtection="1">
      <alignment horizontal="center" vertical="center"/>
    </xf>
    <xf numFmtId="182" fontId="2" fillId="0" borderId="4" xfId="14" applyNumberFormat="1" applyFont="1" applyFill="1" applyBorder="1" applyAlignment="1" applyProtection="1">
      <alignment vertical="center"/>
    </xf>
    <xf numFmtId="182" fontId="2" fillId="0" borderId="3" xfId="14" applyNumberFormat="1" applyFont="1" applyFill="1" applyBorder="1" applyAlignment="1" applyProtection="1">
      <alignment horizontal="right" vertical="center"/>
    </xf>
    <xf numFmtId="182" fontId="2" fillId="0" borderId="4" xfId="14" applyNumberFormat="1" applyFont="1" applyFill="1" applyBorder="1" applyAlignment="1" applyProtection="1">
      <alignment horizontal="right" vertical="center"/>
    </xf>
    <xf numFmtId="182" fontId="2" fillId="0" borderId="4" xfId="14" applyNumberFormat="1" applyFont="1" applyFill="1" applyBorder="1" applyAlignment="1" applyProtection="1">
      <alignment vertical="center"/>
      <protection locked="0"/>
    </xf>
    <xf numFmtId="182" fontId="2" fillId="0" borderId="3" xfId="14" applyNumberFormat="1" applyFont="1" applyFill="1" applyBorder="1" applyAlignment="1" applyProtection="1">
      <alignment horizontal="right" vertical="center"/>
      <protection locked="0"/>
    </xf>
    <xf numFmtId="182" fontId="2" fillId="0" borderId="4" xfId="14" applyNumberFormat="1" applyFont="1" applyFill="1" applyBorder="1" applyAlignment="1" applyProtection="1">
      <alignment horizontal="right" vertical="center"/>
      <protection locked="0"/>
    </xf>
    <xf numFmtId="180" fontId="2" fillId="0" borderId="2" xfId="1" applyNumberFormat="1" applyFont="1" applyFill="1" applyBorder="1" applyAlignment="1" applyProtection="1">
      <alignment horizontal="center" vertical="center"/>
    </xf>
    <xf numFmtId="0" fontId="2" fillId="0" borderId="13" xfId="14" applyNumberFormat="1" applyFont="1" applyFill="1" applyBorder="1" applyAlignment="1" applyProtection="1">
      <alignment vertical="center"/>
    </xf>
    <xf numFmtId="186" fontId="2" fillId="0" borderId="13" xfId="14" applyNumberFormat="1" applyFont="1" applyFill="1" applyBorder="1" applyAlignment="1" applyProtection="1">
      <alignment vertical="center" wrapText="1"/>
    </xf>
    <xf numFmtId="186" fontId="2" fillId="0" borderId="0" xfId="14" applyNumberFormat="1" applyFont="1" applyFill="1" applyAlignment="1" applyProtection="1">
      <alignment horizontal="right" vertical="center"/>
    </xf>
    <xf numFmtId="180" fontId="10" fillId="0" borderId="7" xfId="1" applyNumberFormat="1" applyFont="1" applyFill="1" applyBorder="1" applyAlignment="1" applyProtection="1">
      <alignment horizontal="center" vertical="center"/>
    </xf>
    <xf numFmtId="182" fontId="10" fillId="0" borderId="3" xfId="12" applyNumberFormat="1" applyFont="1" applyFill="1" applyBorder="1" applyAlignment="1" applyProtection="1">
      <alignment vertical="center"/>
    </xf>
    <xf numFmtId="182" fontId="10" fillId="0" borderId="3" xfId="12" applyNumberFormat="1" applyFont="1" applyFill="1" applyBorder="1" applyAlignment="1" applyProtection="1">
      <alignment vertical="center"/>
      <protection locked="0"/>
    </xf>
    <xf numFmtId="180" fontId="10" fillId="0" borderId="2" xfId="1" applyNumberFormat="1" applyFont="1" applyFill="1" applyBorder="1" applyAlignment="1" applyProtection="1">
      <alignment horizontal="center" vertical="center"/>
    </xf>
    <xf numFmtId="182" fontId="10" fillId="0" borderId="5" xfId="12" applyNumberFormat="1" applyFont="1" applyFill="1" applyBorder="1" applyAlignment="1" applyProtection="1">
      <alignment vertical="center"/>
    </xf>
    <xf numFmtId="186" fontId="2" fillId="0" borderId="0" xfId="14" applyNumberFormat="1" applyFont="1" applyFill="1" applyAlignment="1" applyProtection="1">
      <alignment horizontal="centerContinuous" vertical="center"/>
    </xf>
    <xf numFmtId="186" fontId="10" fillId="0" borderId="0" xfId="14" applyNumberFormat="1" applyFont="1" applyFill="1" applyAlignment="1" applyProtection="1">
      <alignment vertical="center"/>
    </xf>
    <xf numFmtId="186" fontId="10" fillId="0" borderId="1" xfId="14" applyNumberFormat="1" applyFont="1" applyFill="1" applyBorder="1" applyAlignment="1" applyProtection="1">
      <alignment horizontal="distributed" vertical="center" justifyLastLine="1"/>
    </xf>
    <xf numFmtId="41" fontId="10" fillId="0" borderId="4" xfId="14" applyNumberFormat="1" applyFont="1" applyFill="1" applyBorder="1" applyAlignment="1" applyProtection="1">
      <alignment vertical="center"/>
    </xf>
    <xf numFmtId="41" fontId="10" fillId="0" borderId="12" xfId="14" applyNumberFormat="1" applyFont="1" applyFill="1" applyBorder="1" applyAlignment="1" applyProtection="1">
      <alignment vertical="center"/>
    </xf>
    <xf numFmtId="41" fontId="10" fillId="0" borderId="11" xfId="14" applyNumberFormat="1" applyFont="1" applyFill="1" applyBorder="1" applyAlignment="1" applyProtection="1">
      <alignment vertical="center"/>
    </xf>
    <xf numFmtId="41" fontId="10" fillId="0" borderId="3" xfId="14" applyNumberFormat="1" applyFont="1" applyFill="1" applyBorder="1" applyAlignment="1" applyProtection="1">
      <alignment vertical="center"/>
    </xf>
    <xf numFmtId="41" fontId="10" fillId="0" borderId="6" xfId="14" applyNumberFormat="1" applyFont="1" applyFill="1" applyBorder="1" applyAlignment="1" applyProtection="1">
      <alignment vertical="center"/>
    </xf>
    <xf numFmtId="186" fontId="10" fillId="0" borderId="0" xfId="14" applyNumberFormat="1" applyFont="1" applyFill="1" applyAlignment="1" applyProtection="1">
      <alignment horizontal="right" vertical="center"/>
    </xf>
    <xf numFmtId="41" fontId="10" fillId="0" borderId="0" xfId="0" applyNumberFormat="1" applyFont="1" applyFill="1" applyAlignment="1" applyProtection="1">
      <alignment vertical="center"/>
    </xf>
    <xf numFmtId="186" fontId="30" fillId="0" borderId="0" xfId="14" applyNumberFormat="1" applyFont="1" applyFill="1" applyAlignment="1" applyProtection="1">
      <alignment vertical="center"/>
    </xf>
    <xf numFmtId="176" fontId="10" fillId="0" borderId="0" xfId="13" applyNumberFormat="1" applyFont="1" applyFill="1" applyAlignment="1" applyProtection="1">
      <alignment vertical="center"/>
    </xf>
    <xf numFmtId="176" fontId="19" fillId="0" borderId="6" xfId="13" applyNumberFormat="1" applyFont="1" applyFill="1" applyBorder="1" applyAlignment="1" applyProtection="1">
      <alignment horizontal="distributed" vertical="center" justifyLastLine="1"/>
    </xf>
    <xf numFmtId="176" fontId="10" fillId="0" borderId="6" xfId="13" applyNumberFormat="1" applyFont="1" applyFill="1" applyBorder="1" applyAlignment="1" applyProtection="1">
      <alignment horizontal="distributed" vertical="center" justifyLastLine="1"/>
    </xf>
    <xf numFmtId="182" fontId="13" fillId="0" borderId="4" xfId="13" applyNumberFormat="1" applyFont="1" applyFill="1" applyBorder="1" applyAlignment="1" applyProtection="1">
      <alignment vertical="center"/>
    </xf>
    <xf numFmtId="182" fontId="9" fillId="0" borderId="4" xfId="13" applyNumberFormat="1" applyFont="1" applyFill="1" applyBorder="1" applyAlignment="1" applyProtection="1">
      <alignment vertical="center"/>
    </xf>
    <xf numFmtId="182" fontId="9" fillId="0" borderId="3" xfId="13" applyNumberFormat="1" applyFont="1" applyFill="1" applyBorder="1" applyAlignment="1" applyProtection="1">
      <alignment vertical="center"/>
    </xf>
    <xf numFmtId="182" fontId="13" fillId="0" borderId="3" xfId="13" applyNumberFormat="1" applyFont="1" applyFill="1" applyBorder="1" applyAlignment="1" applyProtection="1">
      <alignment vertical="center"/>
    </xf>
    <xf numFmtId="182" fontId="9" fillId="0" borderId="4" xfId="13" applyNumberFormat="1" applyFont="1" applyFill="1" applyBorder="1" applyAlignment="1" applyProtection="1">
      <alignment vertical="center"/>
      <protection locked="0"/>
    </xf>
    <xf numFmtId="182" fontId="9" fillId="0" borderId="3" xfId="13" applyNumberFormat="1" applyFont="1" applyFill="1" applyBorder="1" applyAlignment="1" applyProtection="1">
      <alignment vertical="center"/>
      <protection locked="0"/>
    </xf>
    <xf numFmtId="182" fontId="13" fillId="0" borderId="6" xfId="13" applyNumberFormat="1" applyFont="1" applyFill="1" applyBorder="1" applyAlignment="1" applyProtection="1">
      <alignment vertical="center"/>
    </xf>
    <xf numFmtId="176" fontId="10" fillId="0" borderId="0" xfId="13" applyNumberFormat="1" applyFont="1" applyFill="1" applyAlignment="1" applyProtection="1">
      <alignment horizontal="right" vertical="center"/>
    </xf>
    <xf numFmtId="0" fontId="21" fillId="0" borderId="0" xfId="6" applyFont="1" applyFill="1" applyProtection="1">
      <alignment vertical="center"/>
    </xf>
    <xf numFmtId="0" fontId="5" fillId="0" borderId="0" xfId="6" applyFont="1" applyFill="1" applyProtection="1">
      <alignment vertical="center"/>
    </xf>
    <xf numFmtId="0" fontId="13" fillId="0" borderId="14" xfId="6" applyFont="1" applyFill="1" applyBorder="1" applyAlignment="1" applyProtection="1">
      <alignment horizontal="distributed" vertical="center" justifyLastLine="1"/>
    </xf>
    <xf numFmtId="0" fontId="5" fillId="0" borderId="14" xfId="6" applyFont="1" applyFill="1" applyBorder="1" applyAlignment="1" applyProtection="1">
      <alignment horizontal="distributed" vertical="center" justifyLastLine="1"/>
    </xf>
    <xf numFmtId="0" fontId="5" fillId="0" borderId="1" xfId="6" applyFont="1" applyFill="1" applyBorder="1" applyAlignment="1" applyProtection="1">
      <alignment horizontal="distributed" vertical="center" justifyLastLine="1"/>
    </xf>
    <xf numFmtId="0" fontId="5" fillId="0" borderId="26" xfId="6" applyFont="1" applyFill="1" applyBorder="1" applyAlignment="1" applyProtection="1">
      <alignment horizontal="distributed" vertical="center" justifyLastLine="1"/>
    </xf>
    <xf numFmtId="182" fontId="13" fillId="0" borderId="27" xfId="6" applyNumberFormat="1" applyFont="1" applyFill="1" applyBorder="1" applyAlignment="1" applyProtection="1">
      <alignment vertical="center"/>
    </xf>
    <xf numFmtId="182" fontId="5" fillId="0" borderId="27" xfId="6" applyNumberFormat="1" applyFont="1" applyFill="1" applyBorder="1" applyAlignment="1" applyProtection="1">
      <alignment vertical="center"/>
    </xf>
    <xf numFmtId="182" fontId="5" fillId="0" borderId="27" xfId="6" applyNumberFormat="1" applyFont="1" applyFill="1" applyBorder="1" applyAlignment="1" applyProtection="1">
      <alignment horizontal="right" vertical="center"/>
    </xf>
    <xf numFmtId="182" fontId="5" fillId="0" borderId="27" xfId="6" applyNumberFormat="1" applyFont="1" applyFill="1" applyBorder="1" applyProtection="1">
      <alignment vertical="center"/>
    </xf>
    <xf numFmtId="182" fontId="13" fillId="0" borderId="27" xfId="6" applyNumberFormat="1" applyFont="1" applyFill="1" applyBorder="1" applyProtection="1">
      <alignment vertical="center"/>
    </xf>
    <xf numFmtId="182" fontId="13" fillId="0" borderId="27" xfId="6" applyNumberFormat="1" applyFont="1" applyFill="1" applyBorder="1" applyAlignment="1" applyProtection="1">
      <alignment vertical="center" shrinkToFit="1"/>
    </xf>
    <xf numFmtId="182" fontId="5" fillId="0" borderId="28" xfId="6" applyNumberFormat="1" applyFont="1" applyFill="1" applyBorder="1" applyAlignment="1" applyProtection="1">
      <alignment horizontal="right" vertical="center"/>
    </xf>
    <xf numFmtId="0" fontId="5" fillId="0" borderId="29" xfId="6" applyFont="1" applyFill="1" applyBorder="1" applyAlignment="1" applyProtection="1">
      <alignment horizontal="distributed" vertical="center" justifyLastLine="1"/>
    </xf>
    <xf numFmtId="182" fontId="13" fillId="0" borderId="30" xfId="6" applyNumberFormat="1" applyFont="1" applyFill="1" applyBorder="1" applyAlignment="1" applyProtection="1">
      <alignment vertical="center"/>
    </xf>
    <xf numFmtId="182" fontId="5" fillId="0" borderId="30" xfId="6" applyNumberFormat="1" applyFont="1" applyFill="1" applyBorder="1" applyAlignment="1" applyProtection="1">
      <alignment vertical="center"/>
    </xf>
    <xf numFmtId="182" fontId="5" fillId="0" borderId="30" xfId="6" applyNumberFormat="1" applyFont="1" applyFill="1" applyBorder="1" applyAlignment="1" applyProtection="1">
      <alignment horizontal="right" vertical="center"/>
    </xf>
    <xf numFmtId="182" fontId="5" fillId="0" borderId="30" xfId="6" applyNumberFormat="1" applyFont="1" applyFill="1" applyBorder="1" applyProtection="1">
      <alignment vertical="center"/>
    </xf>
    <xf numFmtId="182" fontId="13" fillId="0" borderId="30" xfId="6" applyNumberFormat="1" applyFont="1" applyFill="1" applyBorder="1" applyProtection="1">
      <alignment vertical="center"/>
    </xf>
    <xf numFmtId="182" fontId="13" fillId="0" borderId="30" xfId="6" applyNumberFormat="1" applyFont="1" applyFill="1" applyBorder="1" applyAlignment="1" applyProtection="1">
      <alignment vertical="center" shrinkToFit="1"/>
    </xf>
    <xf numFmtId="182" fontId="5" fillId="0" borderId="31" xfId="6" applyNumberFormat="1" applyFont="1" applyFill="1" applyBorder="1" applyAlignment="1" applyProtection="1">
      <alignment horizontal="right" vertical="center"/>
    </xf>
    <xf numFmtId="0" fontId="5" fillId="0" borderId="27" xfId="6" applyFont="1" applyFill="1" applyBorder="1" applyAlignment="1" applyProtection="1">
      <alignment horizontal="distributed" vertical="center" justifyLastLine="1"/>
    </xf>
    <xf numFmtId="0" fontId="5" fillId="0" borderId="30" xfId="6" applyFont="1" applyFill="1" applyBorder="1" applyAlignment="1" applyProtection="1">
      <alignment horizontal="distributed" vertical="center" justifyLastLine="1"/>
    </xf>
    <xf numFmtId="182" fontId="5" fillId="0" borderId="28" xfId="6" applyNumberFormat="1" applyFont="1" applyFill="1" applyBorder="1" applyProtection="1">
      <alignment vertical="center"/>
    </xf>
    <xf numFmtId="182" fontId="5" fillId="0" borderId="31" xfId="6" applyNumberFormat="1" applyFont="1" applyFill="1" applyBorder="1" applyProtection="1">
      <alignment vertical="center"/>
    </xf>
    <xf numFmtId="182" fontId="13" fillId="0" borderId="11" xfId="6" applyNumberFormat="1" applyFont="1" applyFill="1" applyBorder="1" applyAlignment="1" applyProtection="1">
      <alignment vertical="center"/>
    </xf>
    <xf numFmtId="182" fontId="5" fillId="0" borderId="27" xfId="6" applyNumberFormat="1" applyFont="1" applyFill="1" applyBorder="1" applyAlignment="1" applyProtection="1">
      <alignment vertical="center"/>
      <protection locked="0"/>
    </xf>
    <xf numFmtId="182" fontId="5" fillId="0" borderId="27" xfId="6" applyNumberFormat="1" applyFont="1" applyFill="1" applyBorder="1" applyProtection="1">
      <alignment vertical="center"/>
      <protection locked="0"/>
    </xf>
    <xf numFmtId="182" fontId="5" fillId="0" borderId="27" xfId="6" applyNumberFormat="1" applyFont="1" applyFill="1" applyBorder="1" applyAlignment="1" applyProtection="1">
      <alignment horizontal="right" vertical="center"/>
      <protection locked="0"/>
    </xf>
    <xf numFmtId="182" fontId="5" fillId="0" borderId="28" xfId="6" applyNumberFormat="1" applyFont="1" applyFill="1" applyBorder="1" applyAlignment="1" applyProtection="1">
      <alignment horizontal="right" vertical="center"/>
      <protection locked="0"/>
    </xf>
    <xf numFmtId="182" fontId="13" fillId="0" borderId="17" xfId="6" applyNumberFormat="1" applyFont="1" applyFill="1" applyBorder="1" applyAlignment="1" applyProtection="1">
      <alignment vertical="center"/>
    </xf>
    <xf numFmtId="182" fontId="5" fillId="0" borderId="30" xfId="6" applyNumberFormat="1" applyFont="1" applyFill="1" applyBorder="1" applyAlignment="1" applyProtection="1">
      <alignment vertical="center"/>
      <protection locked="0"/>
    </xf>
    <xf numFmtId="182" fontId="5" fillId="0" borderId="30" xfId="6" applyNumberFormat="1" applyFont="1" applyFill="1" applyBorder="1" applyProtection="1">
      <alignment vertical="center"/>
      <protection locked="0"/>
    </xf>
    <xf numFmtId="182" fontId="5" fillId="0" borderId="30" xfId="6" applyNumberFormat="1" applyFont="1" applyFill="1" applyBorder="1" applyAlignment="1" applyProtection="1">
      <alignment horizontal="right" vertical="center"/>
      <protection locked="0"/>
    </xf>
    <xf numFmtId="182" fontId="5" fillId="0" borderId="31" xfId="6" applyNumberFormat="1" applyFont="1" applyFill="1" applyBorder="1" applyAlignment="1" applyProtection="1">
      <alignment horizontal="right" vertical="center"/>
      <protection locked="0"/>
    </xf>
    <xf numFmtId="0" fontId="5" fillId="0" borderId="0" xfId="6" applyFont="1" applyFill="1" applyBorder="1" applyAlignment="1" applyProtection="1">
      <alignment horizontal="left" vertical="center"/>
    </xf>
    <xf numFmtId="0" fontId="5" fillId="0" borderId="0" xfId="6" applyFont="1" applyFill="1" applyAlignment="1" applyProtection="1">
      <alignment vertical="center"/>
    </xf>
    <xf numFmtId="0" fontId="5" fillId="0" borderId="0" xfId="6" applyFont="1" applyFill="1" applyAlignment="1" applyProtection="1">
      <alignment horizontal="right" vertical="center"/>
    </xf>
    <xf numFmtId="0" fontId="5" fillId="0" borderId="0" xfId="6" applyFont="1" applyFill="1" applyBorder="1" applyAlignment="1" applyProtection="1">
      <alignment horizontal="left" vertical="top"/>
    </xf>
    <xf numFmtId="0" fontId="5" fillId="0" borderId="0" xfId="6" applyFont="1" applyFill="1" applyAlignment="1" applyProtection="1">
      <alignment vertical="top"/>
    </xf>
    <xf numFmtId="176" fontId="10" fillId="0" borderId="1" xfId="12" applyNumberFormat="1" applyFont="1" applyFill="1" applyBorder="1" applyAlignment="1" applyProtection="1">
      <alignment vertical="center"/>
    </xf>
    <xf numFmtId="176" fontId="10" fillId="0" borderId="1" xfId="12" applyNumberFormat="1" applyFont="1" applyFill="1" applyBorder="1" applyAlignment="1" applyProtection="1">
      <alignment vertical="center"/>
      <protection locked="0"/>
    </xf>
    <xf numFmtId="176" fontId="10" fillId="0" borderId="4" xfId="12" applyNumberFormat="1" applyFont="1" applyFill="1" applyBorder="1" applyAlignment="1" applyProtection="1">
      <alignment vertical="center" textRotation="255"/>
    </xf>
    <xf numFmtId="176" fontId="10" fillId="0" borderId="0" xfId="12" applyNumberFormat="1" applyFont="1" applyFill="1" applyBorder="1" applyAlignment="1" applyProtection="1">
      <alignment horizontal="distributed" vertical="center"/>
    </xf>
    <xf numFmtId="176" fontId="10" fillId="0" borderId="7" xfId="12" applyNumberFormat="1" applyFont="1" applyFill="1" applyBorder="1" applyAlignment="1" applyProtection="1">
      <alignment horizontal="distributed" vertical="center"/>
    </xf>
    <xf numFmtId="176" fontId="10" fillId="0" borderId="4" xfId="12" applyNumberFormat="1" applyFont="1" applyFill="1" applyBorder="1" applyAlignment="1" applyProtection="1">
      <alignment vertical="center"/>
    </xf>
    <xf numFmtId="176" fontId="10" fillId="0" borderId="4" xfId="12" applyNumberFormat="1" applyFont="1" applyFill="1" applyBorder="1" applyAlignment="1" applyProtection="1">
      <alignment vertical="center"/>
      <protection locked="0"/>
    </xf>
    <xf numFmtId="0" fontId="29" fillId="0" borderId="4" xfId="0" applyNumberFormat="1" applyFont="1" applyFill="1" applyBorder="1" applyAlignment="1" applyProtection="1">
      <alignment vertical="center" textRotation="255"/>
    </xf>
    <xf numFmtId="0" fontId="29" fillId="0" borderId="6" xfId="0" applyNumberFormat="1" applyFont="1" applyFill="1" applyBorder="1" applyAlignment="1" applyProtection="1">
      <alignment vertical="center" textRotation="255"/>
    </xf>
    <xf numFmtId="176" fontId="10" fillId="0" borderId="15" xfId="12" applyNumberFormat="1" applyFont="1" applyFill="1" applyBorder="1" applyAlignment="1" applyProtection="1">
      <alignment horizontal="distributed" vertical="center"/>
    </xf>
    <xf numFmtId="176" fontId="10" fillId="0" borderId="2" xfId="12" applyNumberFormat="1" applyFont="1" applyFill="1" applyBorder="1" applyAlignment="1" applyProtection="1">
      <alignment horizontal="distributed" vertical="center"/>
    </xf>
    <xf numFmtId="176" fontId="10" fillId="0" borderId="6" xfId="12" applyNumberFormat="1" applyFont="1" applyFill="1" applyBorder="1" applyAlignment="1" applyProtection="1">
      <alignment vertical="center"/>
    </xf>
    <xf numFmtId="176" fontId="10" fillId="0" borderId="6" xfId="12" applyNumberFormat="1" applyFont="1" applyFill="1" applyBorder="1" applyAlignment="1" applyProtection="1">
      <alignment vertical="center"/>
      <protection locked="0"/>
    </xf>
    <xf numFmtId="176" fontId="10" fillId="0" borderId="12" xfId="12" applyNumberFormat="1" applyFont="1" applyFill="1" applyBorder="1" applyAlignment="1" applyProtection="1">
      <alignment horizontal="center" vertical="center" textRotation="255"/>
    </xf>
    <xf numFmtId="176" fontId="10" fillId="0" borderId="8" xfId="12" applyNumberFormat="1" applyFont="1" applyFill="1" applyBorder="1" applyAlignment="1" applyProtection="1">
      <alignment horizontal="distributed" vertical="center"/>
    </xf>
    <xf numFmtId="176" fontId="10" fillId="0" borderId="4" xfId="12" applyNumberFormat="1" applyFont="1" applyFill="1" applyBorder="1" applyAlignment="1" applyProtection="1">
      <alignment horizontal="center" vertical="center" textRotation="255"/>
    </xf>
    <xf numFmtId="176" fontId="10" fillId="0" borderId="6" xfId="12" applyNumberFormat="1" applyFont="1" applyFill="1" applyBorder="1" applyAlignment="1" applyProtection="1">
      <alignment horizontal="center" vertical="center" textRotation="255"/>
    </xf>
    <xf numFmtId="176" fontId="10" fillId="0" borderId="8" xfId="12" applyNumberFormat="1" applyFont="1" applyFill="1" applyBorder="1" applyAlignment="1" applyProtection="1">
      <alignment vertical="center"/>
    </xf>
    <xf numFmtId="176" fontId="10" fillId="0" borderId="7" xfId="12" applyNumberFormat="1" applyFont="1" applyFill="1" applyBorder="1" applyAlignment="1" applyProtection="1">
      <alignment vertical="center"/>
    </xf>
    <xf numFmtId="176" fontId="10" fillId="0" borderId="2" xfId="12" applyNumberFormat="1" applyFont="1" applyFill="1" applyBorder="1" applyAlignment="1" applyProtection="1">
      <alignment vertical="center"/>
    </xf>
    <xf numFmtId="176" fontId="10" fillId="0" borderId="0" xfId="12" applyNumberFormat="1" applyFont="1" applyFill="1" applyAlignment="1" applyProtection="1">
      <alignment vertical="top"/>
    </xf>
    <xf numFmtId="0" fontId="12" fillId="0" borderId="0" xfId="7" applyFill="1" applyProtection="1"/>
    <xf numFmtId="0" fontId="32" fillId="0" borderId="33" xfId="7" applyFont="1" applyFill="1" applyBorder="1" applyAlignment="1" applyProtection="1">
      <alignment vertical="center"/>
    </xf>
    <xf numFmtId="0" fontId="32" fillId="0" borderId="34" xfId="7" applyFont="1" applyFill="1" applyBorder="1" applyAlignment="1" applyProtection="1">
      <alignment horizontal="right" vertical="center"/>
    </xf>
    <xf numFmtId="0" fontId="2" fillId="0" borderId="35" xfId="7" applyFont="1" applyFill="1" applyBorder="1" applyAlignment="1" applyProtection="1">
      <alignment vertical="center"/>
    </xf>
    <xf numFmtId="0" fontId="2" fillId="0" borderId="0" xfId="7" applyFont="1" applyFill="1" applyBorder="1" applyAlignment="1" applyProtection="1">
      <alignment vertical="center"/>
    </xf>
    <xf numFmtId="0" fontId="2" fillId="0" borderId="36" xfId="7" applyFont="1" applyFill="1" applyBorder="1" applyAlignment="1" applyProtection="1">
      <alignment horizontal="right" vertical="center"/>
    </xf>
    <xf numFmtId="0" fontId="2" fillId="0" borderId="10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 applyProtection="1">
      <alignment horizontal="distributed" vertical="center" justifyLastLine="1"/>
    </xf>
    <xf numFmtId="0" fontId="2" fillId="0" borderId="14" xfId="7" applyFont="1" applyFill="1" applyBorder="1" applyAlignment="1" applyProtection="1">
      <alignment horizontal="distributed" vertical="center" wrapText="1" justifyLastLine="1"/>
    </xf>
    <xf numFmtId="0" fontId="2" fillId="0" borderId="1" xfId="7" applyFont="1" applyFill="1" applyBorder="1" applyAlignment="1" applyProtection="1">
      <alignment horizontal="distributed" vertical="center" wrapText="1" justifyLastLine="1"/>
    </xf>
    <xf numFmtId="189" fontId="2" fillId="0" borderId="12" xfId="3" applyNumberFormat="1" applyFont="1" applyFill="1" applyBorder="1" applyAlignment="1" applyProtection="1">
      <alignment vertical="center"/>
    </xf>
    <xf numFmtId="189" fontId="2" fillId="0" borderId="11" xfId="3" applyNumberFormat="1" applyFont="1" applyFill="1" applyBorder="1" applyAlignment="1" applyProtection="1">
      <alignment vertical="center"/>
    </xf>
    <xf numFmtId="189" fontId="2" fillId="0" borderId="4" xfId="3" applyNumberFormat="1" applyFont="1" applyFill="1" applyBorder="1" applyAlignment="1" applyProtection="1">
      <alignment vertical="center"/>
    </xf>
    <xf numFmtId="189" fontId="2" fillId="0" borderId="3" xfId="3" applyNumberFormat="1" applyFont="1" applyFill="1" applyBorder="1" applyAlignment="1" applyProtection="1">
      <alignment vertical="center"/>
    </xf>
    <xf numFmtId="189" fontId="2" fillId="0" borderId="6" xfId="3" applyNumberFormat="1" applyFont="1" applyFill="1" applyBorder="1" applyAlignment="1" applyProtection="1">
      <alignment vertical="center"/>
    </xf>
    <xf numFmtId="0" fontId="2" fillId="0" borderId="37" xfId="7" applyFont="1" applyFill="1" applyBorder="1" applyAlignment="1" applyProtection="1">
      <alignment vertical="center"/>
    </xf>
    <xf numFmtId="41" fontId="5" fillId="0" borderId="6" xfId="0" applyNumberFormat="1" applyFont="1" applyFill="1" applyBorder="1" applyAlignment="1" applyProtection="1">
      <alignment vertical="center" shrinkToFit="1"/>
      <protection locked="0"/>
    </xf>
    <xf numFmtId="41" fontId="5" fillId="0" borderId="5" xfId="0" applyNumberFormat="1" applyFont="1" applyFill="1" applyBorder="1" applyAlignment="1" applyProtection="1">
      <alignment vertical="center" shrinkToFit="1"/>
      <protection locked="0"/>
    </xf>
    <xf numFmtId="3" fontId="9" fillId="0" borderId="6" xfId="0" applyNumberFormat="1" applyFont="1" applyFill="1" applyBorder="1" applyAlignment="1" applyProtection="1">
      <alignment horizontal="center" vertical="center"/>
      <protection locked="0"/>
    </xf>
    <xf numFmtId="41" fontId="9" fillId="0" borderId="5" xfId="0" applyNumberFormat="1" applyFont="1" applyFill="1" applyBorder="1" applyAlignment="1" applyProtection="1">
      <alignment horizontal="right" vertical="center"/>
      <protection locked="0"/>
    </xf>
    <xf numFmtId="3" fontId="9" fillId="0" borderId="5" xfId="0" applyNumberFormat="1" applyFont="1" applyFill="1" applyBorder="1" applyAlignment="1" applyProtection="1">
      <alignment horizontal="center" vertical="center"/>
      <protection locked="0"/>
    </xf>
    <xf numFmtId="3" fontId="5" fillId="0" borderId="6" xfId="0" applyNumberFormat="1" applyFont="1" applyFill="1" applyBorder="1" applyAlignment="1" applyProtection="1">
      <alignment horizontal="center" vertical="center"/>
      <protection locked="0"/>
    </xf>
    <xf numFmtId="3" fontId="5" fillId="0" borderId="5" xfId="0" applyNumberFormat="1" applyFont="1" applyFill="1" applyBorder="1" applyAlignment="1" applyProtection="1">
      <alignment horizontal="center" vertical="center"/>
      <protection locked="0"/>
    </xf>
    <xf numFmtId="41" fontId="5" fillId="0" borderId="5" xfId="0" applyNumberFormat="1" applyFont="1" applyFill="1" applyBorder="1" applyAlignment="1" applyProtection="1">
      <alignment horizontal="center" vertical="center"/>
      <protection locked="0"/>
    </xf>
    <xf numFmtId="3" fontId="5" fillId="0" borderId="6" xfId="9" applyNumberFormat="1" applyFont="1" applyFill="1" applyBorder="1" applyAlignment="1" applyProtection="1">
      <alignment horizontal="center" vertical="center"/>
      <protection locked="0"/>
    </xf>
    <xf numFmtId="3" fontId="5" fillId="0" borderId="5" xfId="9" applyNumberFormat="1" applyFont="1" applyFill="1" applyBorder="1" applyAlignment="1" applyProtection="1">
      <alignment horizontal="center" vertical="center"/>
      <protection locked="0"/>
    </xf>
    <xf numFmtId="3" fontId="5" fillId="0" borderId="5" xfId="9" applyNumberFormat="1" applyFont="1" applyFill="1" applyBorder="1" applyAlignment="1" applyProtection="1">
      <alignment horizontal="right" vertical="center"/>
    </xf>
    <xf numFmtId="178" fontId="5" fillId="0" borderId="6" xfId="9" applyNumberFormat="1" applyFont="1" applyFill="1" applyBorder="1" applyAlignment="1" applyProtection="1">
      <alignment horizontal="center" vertical="center"/>
      <protection locked="0"/>
    </xf>
    <xf numFmtId="41" fontId="9" fillId="0" borderId="6" xfId="9" applyNumberFormat="1" applyFont="1" applyFill="1" applyBorder="1" applyAlignment="1" applyProtection="1">
      <alignment vertical="center" wrapText="1"/>
      <protection locked="0"/>
    </xf>
    <xf numFmtId="41" fontId="9" fillId="0" borderId="5" xfId="9" applyNumberFormat="1" applyFont="1" applyFill="1" applyBorder="1" applyAlignment="1" applyProtection="1">
      <alignment horizontal="center" vertical="center" wrapText="1"/>
      <protection locked="0"/>
    </xf>
    <xf numFmtId="178" fontId="9" fillId="0" borderId="6" xfId="9" applyNumberFormat="1" applyFont="1" applyFill="1" applyBorder="1" applyAlignment="1" applyProtection="1">
      <alignment horizontal="center" vertical="center"/>
      <protection locked="0"/>
    </xf>
    <xf numFmtId="41" fontId="5" fillId="0" borderId="5" xfId="9" applyNumberFormat="1" applyFont="1" applyFill="1" applyBorder="1" applyAlignment="1" applyProtection="1">
      <alignment vertical="center"/>
      <protection locked="0"/>
    </xf>
    <xf numFmtId="41" fontId="5" fillId="0" borderId="6" xfId="9" applyNumberFormat="1" applyFont="1" applyFill="1" applyBorder="1" applyAlignment="1" applyProtection="1">
      <alignment vertical="center"/>
      <protection locked="0"/>
    </xf>
    <xf numFmtId="181" fontId="9" fillId="0" borderId="5" xfId="11" applyNumberFormat="1" applyFont="1" applyFill="1" applyBorder="1" applyAlignment="1" applyProtection="1">
      <alignment horizontal="center" vertical="center"/>
      <protection locked="0"/>
    </xf>
    <xf numFmtId="181" fontId="9" fillId="0" borderId="6" xfId="11" applyNumberFormat="1" applyFont="1" applyFill="1" applyBorder="1" applyAlignment="1" applyProtection="1">
      <alignment horizontal="center" vertical="center"/>
      <protection locked="0"/>
    </xf>
    <xf numFmtId="182" fontId="2" fillId="0" borderId="6" xfId="13" applyNumberFormat="1" applyFont="1" applyFill="1" applyBorder="1" applyAlignment="1" applyProtection="1">
      <alignment vertical="center"/>
      <protection locked="0"/>
    </xf>
    <xf numFmtId="41" fontId="10" fillId="0" borderId="12" xfId="12" applyNumberFormat="1" applyFont="1" applyFill="1" applyBorder="1" applyAlignment="1" applyProtection="1">
      <alignment horizontal="right" vertical="center"/>
      <protection locked="0"/>
    </xf>
    <xf numFmtId="41" fontId="10" fillId="0" borderId="4" xfId="12" applyNumberFormat="1" applyFont="1" applyFill="1" applyBorder="1" applyAlignment="1" applyProtection="1">
      <alignment horizontal="right" vertical="center"/>
      <protection locked="0"/>
    </xf>
    <xf numFmtId="41" fontId="10" fillId="0" borderId="3" xfId="12" applyNumberFormat="1" applyFont="1" applyFill="1" applyBorder="1" applyAlignment="1" applyProtection="1">
      <alignment horizontal="right" vertical="center"/>
      <protection locked="0"/>
    </xf>
    <xf numFmtId="41" fontId="10" fillId="0" borderId="6" xfId="12" applyNumberFormat="1" applyFont="1" applyFill="1" applyBorder="1" applyAlignment="1" applyProtection="1">
      <alignment horizontal="right" vertical="center"/>
      <protection locked="0"/>
    </xf>
    <xf numFmtId="182" fontId="10" fillId="0" borderId="6" xfId="12" applyNumberFormat="1" applyFont="1" applyFill="1" applyBorder="1" applyAlignment="1" applyProtection="1">
      <alignment vertical="center"/>
      <protection locked="0"/>
    </xf>
    <xf numFmtId="182" fontId="10" fillId="0" borderId="5" xfId="2" applyNumberFormat="1" applyFont="1" applyFill="1" applyBorder="1" applyProtection="1">
      <alignment vertical="center"/>
      <protection locked="0"/>
    </xf>
    <xf numFmtId="182" fontId="10" fillId="0" borderId="6" xfId="2" applyNumberFormat="1" applyFont="1" applyFill="1" applyBorder="1" applyProtection="1">
      <alignment vertical="center"/>
      <protection locked="0"/>
    </xf>
    <xf numFmtId="41" fontId="10" fillId="0" borderId="6" xfId="14" applyNumberFormat="1" applyFont="1" applyFill="1" applyBorder="1" applyAlignment="1" applyProtection="1">
      <alignment vertical="center" shrinkToFit="1"/>
      <protection locked="0"/>
    </xf>
    <xf numFmtId="187" fontId="10" fillId="0" borderId="4" xfId="14" applyNumberFormat="1" applyFont="1" applyFill="1" applyBorder="1" applyAlignment="1" applyProtection="1">
      <alignment vertical="top" shrinkToFit="1"/>
      <protection locked="0"/>
    </xf>
    <xf numFmtId="182" fontId="2" fillId="0" borderId="6" xfId="14" applyNumberFormat="1" applyFont="1" applyFill="1" applyBorder="1" applyAlignment="1" applyProtection="1">
      <alignment vertical="center"/>
      <protection locked="0"/>
    </xf>
    <xf numFmtId="182" fontId="2" fillId="0" borderId="5" xfId="14" applyNumberFormat="1" applyFont="1" applyFill="1" applyBorder="1" applyAlignment="1" applyProtection="1">
      <alignment horizontal="right" vertical="center"/>
      <protection locked="0"/>
    </xf>
    <xf numFmtId="182" fontId="2" fillId="0" borderId="6" xfId="14" applyNumberFormat="1" applyFont="1" applyFill="1" applyBorder="1" applyAlignment="1" applyProtection="1">
      <alignment horizontal="right" vertical="center"/>
      <protection locked="0"/>
    </xf>
    <xf numFmtId="182" fontId="10" fillId="0" borderId="5" xfId="12" applyNumberFormat="1" applyFont="1" applyFill="1" applyBorder="1" applyAlignment="1" applyProtection="1">
      <alignment vertical="center"/>
      <protection locked="0"/>
    </xf>
    <xf numFmtId="41" fontId="10" fillId="0" borderId="6" xfId="14" applyNumberFormat="1" applyFont="1" applyFill="1" applyBorder="1" applyAlignment="1" applyProtection="1">
      <alignment vertical="center"/>
      <protection locked="0"/>
    </xf>
    <xf numFmtId="41" fontId="10" fillId="0" borderId="5" xfId="14" applyNumberFormat="1" applyFont="1" applyFill="1" applyBorder="1" applyAlignment="1" applyProtection="1">
      <alignment vertical="center"/>
      <protection locked="0"/>
    </xf>
    <xf numFmtId="41" fontId="10" fillId="0" borderId="6" xfId="0" applyNumberFormat="1" applyFont="1" applyFill="1" applyBorder="1" applyAlignment="1" applyProtection="1">
      <alignment vertical="center"/>
      <protection locked="0"/>
    </xf>
    <xf numFmtId="182" fontId="9" fillId="0" borderId="6" xfId="13" applyNumberFormat="1" applyFont="1" applyFill="1" applyBorder="1" applyAlignment="1" applyProtection="1">
      <alignment vertical="center"/>
      <protection locked="0"/>
    </xf>
    <xf numFmtId="182" fontId="9" fillId="0" borderId="5" xfId="13" applyNumberFormat="1" applyFont="1" applyFill="1" applyBorder="1" applyAlignment="1" applyProtection="1">
      <alignment vertical="center"/>
      <protection locked="0"/>
    </xf>
    <xf numFmtId="176" fontId="5" fillId="0" borderId="1" xfId="0" applyNumberFormat="1" applyFont="1" applyFill="1" applyBorder="1" applyAlignment="1" applyProtection="1">
      <alignment horizontal="distributed" vertical="center" justifyLastLine="1"/>
    </xf>
    <xf numFmtId="0" fontId="5" fillId="0" borderId="9" xfId="0" applyNumberFormat="1" applyFont="1" applyFill="1" applyBorder="1" applyAlignment="1" applyProtection="1">
      <alignment horizontal="distributed" vertical="center" justifyLastLine="1"/>
    </xf>
    <xf numFmtId="0" fontId="3" fillId="0" borderId="0" xfId="0" applyNumberFormat="1" applyFont="1" applyFill="1" applyAlignment="1" applyProtection="1">
      <alignment horizontal="center" vertical="center"/>
    </xf>
    <xf numFmtId="176" fontId="5" fillId="0" borderId="9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11" xfId="0" applyNumberFormat="1" applyFont="1" applyFill="1" applyBorder="1" applyAlignment="1" applyProtection="1">
      <alignment horizontal="distributed" vertical="distributed" textRotation="255" justifyLastLine="1"/>
    </xf>
    <xf numFmtId="0" fontId="5" fillId="0" borderId="5" xfId="0" applyNumberFormat="1" applyFont="1" applyFill="1" applyBorder="1" applyAlignment="1" applyProtection="1">
      <alignment horizontal="distributed" vertical="distributed" textRotation="255" justifyLastLine="1"/>
    </xf>
    <xf numFmtId="176" fontId="5" fillId="0" borderId="8" xfId="0" applyNumberFormat="1" applyFont="1" applyFill="1" applyBorder="1" applyAlignment="1" applyProtection="1">
      <alignment horizontal="distributed" vertical="center" justifyLastLine="1"/>
    </xf>
    <xf numFmtId="0" fontId="5" fillId="0" borderId="7" xfId="0" applyNumberFormat="1" applyFont="1" applyFill="1" applyBorder="1" applyAlignment="1" applyProtection="1">
      <alignment horizontal="distributed" vertical="center" justifyLastLine="1"/>
    </xf>
    <xf numFmtId="0" fontId="5" fillId="0" borderId="2" xfId="0" applyNumberFormat="1" applyFont="1" applyFill="1" applyBorder="1" applyAlignment="1" applyProtection="1">
      <alignment horizontal="distributed" vertical="center" justifyLastLine="1"/>
    </xf>
    <xf numFmtId="0" fontId="5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11" xfId="0" applyNumberFormat="1" applyFont="1" applyFill="1" applyBorder="1" applyAlignment="1" applyProtection="1">
      <alignment horizontal="distributed" vertical="center" textRotation="255" justifyLastLine="1"/>
    </xf>
    <xf numFmtId="0" fontId="8" fillId="0" borderId="5" xfId="0" applyNumberFormat="1" applyFont="1" applyFill="1" applyBorder="1" applyAlignment="1" applyProtection="1">
      <alignment horizontal="distributed" vertical="center" textRotation="255" justifyLastLine="1"/>
    </xf>
    <xf numFmtId="0" fontId="8" fillId="0" borderId="7" xfId="0" applyNumberFormat="1" applyFont="1" applyFill="1" applyBorder="1" applyAlignment="1" applyProtection="1">
      <alignment horizontal="distributed" vertical="center" justifyLastLine="1"/>
    </xf>
    <xf numFmtId="0" fontId="8" fillId="0" borderId="2" xfId="0" applyNumberFormat="1" applyFont="1" applyFill="1" applyBorder="1" applyAlignment="1" applyProtection="1">
      <alignment horizontal="distributed" vertical="center" justifyLastLine="1"/>
    </xf>
    <xf numFmtId="0" fontId="8" fillId="0" borderId="9" xfId="0" applyNumberFormat="1" applyFont="1" applyFill="1" applyBorder="1" applyAlignment="1" applyProtection="1">
      <alignment horizontal="distributed" vertical="center" justifyLastLine="1"/>
    </xf>
    <xf numFmtId="0" fontId="8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7" xfId="0" applyNumberFormat="1" applyFont="1" applyFill="1" applyBorder="1" applyAlignment="1" applyProtection="1">
      <alignment horizontal="distributed" vertical="center" justifyLastLine="1"/>
    </xf>
    <xf numFmtId="176" fontId="5" fillId="0" borderId="2" xfId="0" applyNumberFormat="1" applyFont="1" applyFill="1" applyBorder="1" applyAlignment="1" applyProtection="1">
      <alignment horizontal="distributed" vertical="center" justifyLastLine="1"/>
    </xf>
    <xf numFmtId="176" fontId="5" fillId="0" borderId="12" xfId="0" applyNumberFormat="1" applyFont="1" applyFill="1" applyBorder="1" applyAlignment="1" applyProtection="1">
      <alignment horizontal="distributed" vertical="center" justifyLastLine="1"/>
    </xf>
    <xf numFmtId="0" fontId="8" fillId="0" borderId="13" xfId="0" applyNumberFormat="1" applyFont="1" applyFill="1" applyBorder="1" applyAlignment="1" applyProtection="1">
      <alignment horizontal="distributed" vertical="center" justifyLastLine="1"/>
    </xf>
    <xf numFmtId="0" fontId="8" fillId="0" borderId="8" xfId="0" applyNumberFormat="1" applyFont="1" applyFill="1" applyBorder="1" applyAlignment="1" applyProtection="1">
      <alignment horizontal="distributed" vertical="center" justifyLastLine="1"/>
    </xf>
    <xf numFmtId="176" fontId="5" fillId="0" borderId="11" xfId="0" applyNumberFormat="1" applyFont="1" applyFill="1" applyBorder="1" applyAlignment="1" applyProtection="1">
      <alignment horizontal="center" vertical="distributed" textRotation="255" justifyLastLine="1"/>
    </xf>
    <xf numFmtId="0" fontId="8" fillId="0" borderId="5" xfId="0" applyNumberFormat="1" applyFont="1" applyFill="1" applyBorder="1" applyAlignment="1" applyProtection="1">
      <alignment horizontal="center" vertical="distributed" textRotation="255" justifyLastLine="1"/>
    </xf>
    <xf numFmtId="176" fontId="5" fillId="0" borderId="5" xfId="0" applyNumberFormat="1" applyFont="1" applyFill="1" applyBorder="1" applyAlignment="1" applyProtection="1">
      <alignment horizontal="center" vertical="distributed" textRotation="255" justifyLastLine="1"/>
    </xf>
    <xf numFmtId="176" fontId="5" fillId="0" borderId="1" xfId="9" applyNumberFormat="1" applyFont="1" applyFill="1" applyBorder="1" applyAlignment="1" applyProtection="1">
      <alignment horizontal="distributed" vertical="center" justifyLastLine="1"/>
    </xf>
    <xf numFmtId="176" fontId="5" fillId="0" borderId="9" xfId="9" applyNumberFormat="1" applyFont="1" applyFill="1" applyBorder="1" applyAlignment="1" applyProtection="1">
      <alignment horizontal="distributed" vertical="center" justifyLastLine="1"/>
    </xf>
    <xf numFmtId="176" fontId="5" fillId="0" borderId="10" xfId="9" applyNumberFormat="1" applyFont="1" applyFill="1" applyBorder="1" applyAlignment="1" applyProtection="1">
      <alignment horizontal="distributed" vertical="center" justifyLastLine="1"/>
    </xf>
    <xf numFmtId="176" fontId="5" fillId="0" borderId="1" xfId="9" applyNumberFormat="1" applyFont="1" applyFill="1" applyBorder="1" applyAlignment="1" applyProtection="1">
      <alignment horizontal="distributed" vertical="center" wrapText="1" justifyLastLine="1"/>
    </xf>
    <xf numFmtId="176" fontId="5" fillId="0" borderId="12" xfId="9" applyNumberFormat="1" applyFont="1" applyFill="1" applyBorder="1" applyAlignment="1" applyProtection="1">
      <alignment horizontal="distributed" vertical="center" wrapText="1" justifyLastLine="1"/>
    </xf>
    <xf numFmtId="176" fontId="5" fillId="0" borderId="6" xfId="9" applyNumberFormat="1" applyFont="1" applyFill="1" applyBorder="1" applyAlignment="1" applyProtection="1">
      <alignment horizontal="distributed" vertical="center" wrapText="1" justifyLastLine="1"/>
    </xf>
    <xf numFmtId="176" fontId="5" fillId="0" borderId="12" xfId="9" applyNumberFormat="1" applyFont="1" applyFill="1" applyBorder="1" applyAlignment="1" applyProtection="1">
      <alignment horizontal="distributed" vertical="center" justifyLastLine="1"/>
    </xf>
    <xf numFmtId="0" fontId="8" fillId="0" borderId="6" xfId="0" applyNumberFormat="1" applyFont="1" applyFill="1" applyBorder="1" applyAlignment="1" applyProtection="1">
      <alignment horizontal="distributed" vertical="center" justifyLastLine="1"/>
    </xf>
    <xf numFmtId="0" fontId="8" fillId="0" borderId="15" xfId="0" applyNumberFormat="1" applyFont="1" applyFill="1" applyBorder="1" applyAlignment="1" applyProtection="1">
      <alignment horizontal="distributed" vertical="center" justifyLastLine="1"/>
    </xf>
    <xf numFmtId="176" fontId="5" fillId="0" borderId="13" xfId="9" applyNumberFormat="1" applyFont="1" applyFill="1" applyBorder="1" applyAlignment="1" applyProtection="1">
      <alignment horizontal="distributed" vertical="center" justifyLastLine="1"/>
    </xf>
    <xf numFmtId="176" fontId="5" fillId="0" borderId="8" xfId="9" applyNumberFormat="1" applyFont="1" applyFill="1" applyBorder="1" applyAlignment="1" applyProtection="1">
      <alignment horizontal="distributed" vertical="center" justifyLastLine="1"/>
    </xf>
    <xf numFmtId="176" fontId="5" fillId="0" borderId="6" xfId="9" applyNumberFormat="1" applyFont="1" applyFill="1" applyBorder="1" applyAlignment="1" applyProtection="1">
      <alignment horizontal="distributed" vertical="center" justifyLastLine="1"/>
    </xf>
    <xf numFmtId="176" fontId="5" fillId="0" borderId="15" xfId="9" applyNumberFormat="1" applyFont="1" applyFill="1" applyBorder="1" applyAlignment="1" applyProtection="1">
      <alignment horizontal="distributed" vertical="center" justifyLastLine="1"/>
    </xf>
    <xf numFmtId="176" fontId="5" fillId="0" borderId="2" xfId="9" applyNumberFormat="1" applyFont="1" applyFill="1" applyBorder="1" applyAlignment="1" applyProtection="1">
      <alignment horizontal="distributed" vertical="center" justifyLastLine="1"/>
    </xf>
    <xf numFmtId="0" fontId="0" fillId="0" borderId="9" xfId="0" applyNumberFormat="1" applyFill="1" applyBorder="1" applyAlignment="1" applyProtection="1">
      <alignment horizontal="distributed" vertical="center" justifyLastLine="1"/>
    </xf>
    <xf numFmtId="0" fontId="0" fillId="0" borderId="10" xfId="0" applyNumberFormat="1" applyFill="1" applyBorder="1" applyAlignment="1" applyProtection="1">
      <alignment horizontal="distributed" vertical="center" justifyLastLine="1"/>
    </xf>
    <xf numFmtId="179" fontId="5" fillId="0" borderId="7" xfId="11" applyNumberFormat="1" applyFont="1" applyFill="1" applyBorder="1" applyAlignment="1" applyProtection="1">
      <alignment horizontal="center" vertical="distributed" textRotation="255" justifyLastLine="1"/>
    </xf>
    <xf numFmtId="0" fontId="0" fillId="0" borderId="7" xfId="0" applyNumberFormat="1" applyFill="1" applyBorder="1" applyAlignment="1" applyProtection="1">
      <alignment horizontal="center" vertical="distributed" textRotation="255" justifyLastLine="1"/>
    </xf>
    <xf numFmtId="0" fontId="5" fillId="0" borderId="11" xfId="0" applyNumberFormat="1" applyFont="1" applyFill="1" applyBorder="1" applyAlignment="1" applyProtection="1">
      <alignment horizontal="center" vertical="distributed" textRotation="255" justifyLastLine="1"/>
    </xf>
    <xf numFmtId="0" fontId="0" fillId="0" borderId="3" xfId="0" applyNumberFormat="1" applyBorder="1" applyAlignment="1">
      <alignment horizontal="center" vertical="distributed" textRotation="255" justifyLastLine="1"/>
    </xf>
    <xf numFmtId="0" fontId="0" fillId="0" borderId="5" xfId="0" applyNumberFormat="1" applyBorder="1" applyAlignment="1">
      <alignment horizontal="center" vertical="distributed" textRotation="255" justifyLastLine="1"/>
    </xf>
    <xf numFmtId="179" fontId="5" fillId="0" borderId="8" xfId="11" applyNumberFormat="1" applyFont="1" applyFill="1" applyBorder="1" applyAlignment="1" applyProtection="1">
      <alignment horizontal="center" vertical="distributed" textRotation="255" justifyLastLine="1"/>
    </xf>
    <xf numFmtId="0" fontId="5" fillId="0" borderId="11" xfId="0" applyNumberFormat="1" applyFont="1" applyFill="1" applyBorder="1" applyAlignment="1" applyProtection="1">
      <alignment horizontal="center" vertical="distributed" textRotation="255" wrapText="1" justifyLastLine="1"/>
    </xf>
    <xf numFmtId="0" fontId="0" fillId="0" borderId="3" xfId="0" applyNumberFormat="1" applyBorder="1" applyAlignment="1">
      <alignment horizontal="center" vertical="distributed" textRotation="255" wrapText="1" justifyLastLine="1"/>
    </xf>
    <xf numFmtId="0" fontId="0" fillId="0" borderId="5" xfId="0" applyNumberFormat="1" applyBorder="1" applyAlignment="1">
      <alignment horizontal="center" vertical="distributed" textRotation="255" wrapText="1" justifyLastLine="1"/>
    </xf>
    <xf numFmtId="0" fontId="17" fillId="0" borderId="15" xfId="0" applyNumberFormat="1" applyFont="1" applyFill="1" applyBorder="1" applyAlignment="1" applyProtection="1">
      <alignment horizontal="center" vertical="center"/>
    </xf>
    <xf numFmtId="179" fontId="5" fillId="0" borderId="13" xfId="11" applyNumberFormat="1" applyFont="1" applyFill="1" applyBorder="1" applyAlignment="1" applyProtection="1">
      <alignment horizontal="distributed" vertical="center" justifyLastLine="1"/>
    </xf>
    <xf numFmtId="179" fontId="5" fillId="0" borderId="1" xfId="11" applyNumberFormat="1" applyFont="1" applyFill="1" applyBorder="1" applyAlignment="1" applyProtection="1">
      <alignment horizontal="distributed" vertical="center" justifyLastLine="1"/>
    </xf>
    <xf numFmtId="179" fontId="5" fillId="0" borderId="9" xfId="11" applyNumberFormat="1" applyFont="1" applyFill="1" applyBorder="1" applyAlignment="1" applyProtection="1">
      <alignment horizontal="distributed" vertical="center" justifyLastLine="1"/>
    </xf>
    <xf numFmtId="179" fontId="5" fillId="0" borderId="10" xfId="11" applyNumberFormat="1" applyFont="1" applyFill="1" applyBorder="1" applyAlignment="1" applyProtection="1">
      <alignment horizontal="distributed" vertical="center" justifyLastLine="1"/>
    </xf>
    <xf numFmtId="176" fontId="2" fillId="0" borderId="8" xfId="12" applyNumberFormat="1" applyFont="1" applyFill="1" applyBorder="1" applyAlignment="1" applyProtection="1">
      <alignment horizontal="center" vertical="center" wrapText="1"/>
    </xf>
    <xf numFmtId="176" fontId="2" fillId="0" borderId="2" xfId="12" applyNumberFormat="1" applyFont="1" applyFill="1" applyBorder="1" applyAlignment="1" applyProtection="1">
      <alignment horizontal="center" vertical="center"/>
    </xf>
    <xf numFmtId="176" fontId="16" fillId="0" borderId="1" xfId="13" applyNumberFormat="1" applyFont="1" applyFill="1" applyBorder="1" applyAlignment="1" applyProtection="1">
      <alignment horizontal="distributed" vertical="center" justifyLastLine="1"/>
    </xf>
    <xf numFmtId="176" fontId="16" fillId="0" borderId="10" xfId="13" applyNumberFormat="1" applyFont="1" applyFill="1" applyBorder="1" applyAlignment="1" applyProtection="1">
      <alignment horizontal="distributed" vertical="center" justifyLastLine="1"/>
    </xf>
    <xf numFmtId="176" fontId="2" fillId="0" borderId="1" xfId="13" applyNumberFormat="1" applyFont="1" applyFill="1" applyBorder="1" applyAlignment="1" applyProtection="1">
      <alignment horizontal="distributed" vertical="center" justifyLastLine="1"/>
    </xf>
    <xf numFmtId="176" fontId="2" fillId="0" borderId="10" xfId="13" applyNumberFormat="1" applyFont="1" applyFill="1" applyBorder="1" applyAlignment="1" applyProtection="1">
      <alignment horizontal="distributed" vertical="center" justifyLastLine="1"/>
    </xf>
    <xf numFmtId="176" fontId="2" fillId="0" borderId="9" xfId="13" applyNumberFormat="1" applyFont="1" applyFill="1" applyBorder="1" applyAlignment="1" applyProtection="1">
      <alignment horizontal="distributed" vertical="center" justifyLastLine="1"/>
    </xf>
    <xf numFmtId="0" fontId="3" fillId="0" borderId="0" xfId="5" applyFont="1" applyFill="1" applyAlignment="1" applyProtection="1">
      <alignment horizontal="center" vertical="center"/>
    </xf>
    <xf numFmtId="186" fontId="21" fillId="0" borderId="13" xfId="14" applyNumberFormat="1" applyFont="1" applyFill="1" applyBorder="1" applyAlignment="1" applyProtection="1">
      <alignment horizontal="distributed" vertical="center" justifyLastLine="1"/>
    </xf>
    <xf numFmtId="186" fontId="21" fillId="0" borderId="8" xfId="14" applyNumberFormat="1" applyFont="1" applyFill="1" applyBorder="1" applyAlignment="1" applyProtection="1">
      <alignment horizontal="distributed" vertical="center" justifyLastLine="1"/>
    </xf>
    <xf numFmtId="186" fontId="21" fillId="0" borderId="15" xfId="14" applyNumberFormat="1" applyFont="1" applyFill="1" applyBorder="1" applyAlignment="1" applyProtection="1">
      <alignment horizontal="distributed" vertical="center" justifyLastLine="1"/>
    </xf>
    <xf numFmtId="186" fontId="21" fillId="0" borderId="2" xfId="14" applyNumberFormat="1" applyFont="1" applyFill="1" applyBorder="1" applyAlignment="1" applyProtection="1">
      <alignment horizontal="distributed" vertical="center" justifyLastLine="1"/>
    </xf>
    <xf numFmtId="186" fontId="21" fillId="0" borderId="9" xfId="14" applyNumberFormat="1" applyFont="1" applyFill="1" applyBorder="1" applyAlignment="1" applyProtection="1">
      <alignment horizontal="distributed" vertical="center" justifyLastLine="1"/>
    </xf>
    <xf numFmtId="186" fontId="21" fillId="0" borderId="10" xfId="14" applyNumberFormat="1" applyFont="1" applyFill="1" applyBorder="1" applyAlignment="1" applyProtection="1">
      <alignment horizontal="distributed" vertical="center" justifyLastLine="1"/>
    </xf>
    <xf numFmtId="0" fontId="21" fillId="0" borderId="8" xfId="0" applyNumberFormat="1" applyFont="1" applyFill="1" applyBorder="1" applyAlignment="1" applyProtection="1">
      <alignment horizontal="center" vertical="distributed" textRotation="255" justifyLastLine="1"/>
    </xf>
    <xf numFmtId="0" fontId="24" fillId="0" borderId="7" xfId="0" applyNumberFormat="1" applyFont="1" applyFill="1" applyBorder="1" applyAlignment="1" applyProtection="1">
      <alignment horizontal="center" vertical="distributed" textRotation="255" justifyLastLine="1"/>
    </xf>
    <xf numFmtId="0" fontId="24" fillId="0" borderId="2" xfId="0" applyNumberFormat="1" applyFont="1" applyFill="1" applyBorder="1" applyAlignment="1" applyProtection="1">
      <alignment horizontal="center" vertical="distributed" textRotation="255" justifyLastLine="1"/>
    </xf>
    <xf numFmtId="0" fontId="21" fillId="0" borderId="7" xfId="0" applyNumberFormat="1" applyFont="1" applyFill="1" applyBorder="1" applyAlignment="1" applyProtection="1">
      <alignment horizontal="center" vertical="distributed" textRotation="255" justifyLastLine="1"/>
    </xf>
    <xf numFmtId="186" fontId="21" fillId="0" borderId="1" xfId="14" applyNumberFormat="1" applyFont="1" applyFill="1" applyBorder="1" applyAlignment="1" applyProtection="1">
      <alignment horizontal="distributed" vertical="center" justifyLastLine="1"/>
    </xf>
    <xf numFmtId="0" fontId="23" fillId="0" borderId="0" xfId="0" applyNumberFormat="1" applyFont="1" applyFill="1" applyAlignment="1" applyProtection="1">
      <alignment horizontal="center" vertical="center"/>
    </xf>
    <xf numFmtId="0" fontId="24" fillId="0" borderId="8" xfId="0" applyNumberFormat="1" applyFont="1" applyFill="1" applyBorder="1" applyAlignment="1" applyProtection="1">
      <alignment horizontal="distributed" vertical="center" justifyLastLine="1"/>
    </xf>
    <xf numFmtId="0" fontId="24" fillId="0" borderId="15" xfId="0" applyNumberFormat="1" applyFont="1" applyFill="1" applyBorder="1" applyAlignment="1" applyProtection="1">
      <alignment horizontal="distributed" vertical="center" justifyLastLine="1"/>
    </xf>
    <xf numFmtId="0" fontId="24" fillId="0" borderId="2" xfId="0" applyNumberFormat="1" applyFont="1" applyFill="1" applyBorder="1" applyAlignment="1" applyProtection="1">
      <alignment horizontal="distributed" vertical="center" justifyLastLine="1"/>
    </xf>
    <xf numFmtId="186" fontId="2" fillId="0" borderId="8" xfId="14" applyNumberFormat="1" applyFont="1" applyFill="1" applyBorder="1" applyAlignment="1" applyProtection="1">
      <alignment horizontal="distributed" vertical="center" justifyLastLine="1"/>
    </xf>
    <xf numFmtId="186" fontId="2" fillId="0" borderId="7" xfId="14" applyNumberFormat="1" applyFont="1" applyFill="1" applyBorder="1" applyAlignment="1" applyProtection="1">
      <alignment horizontal="distributed" vertical="center" justifyLastLine="1"/>
    </xf>
    <xf numFmtId="186" fontId="2" fillId="0" borderId="2" xfId="14" applyNumberFormat="1" applyFont="1" applyFill="1" applyBorder="1" applyAlignment="1" applyProtection="1">
      <alignment horizontal="distributed" vertical="center" justifyLastLine="1"/>
    </xf>
    <xf numFmtId="186" fontId="2" fillId="0" borderId="1" xfId="14" applyNumberFormat="1" applyFont="1" applyFill="1" applyBorder="1" applyAlignment="1" applyProtection="1">
      <alignment horizontal="distributed" vertical="center" justifyLastLine="1"/>
    </xf>
    <xf numFmtId="186" fontId="2" fillId="0" borderId="9" xfId="14" applyNumberFormat="1" applyFont="1" applyFill="1" applyBorder="1" applyAlignment="1" applyProtection="1">
      <alignment horizontal="distributed" vertical="center" justifyLastLine="1"/>
    </xf>
    <xf numFmtId="186" fontId="2" fillId="0" borderId="10" xfId="14" applyNumberFormat="1" applyFont="1" applyFill="1" applyBorder="1" applyAlignment="1" applyProtection="1">
      <alignment horizontal="distributed" vertical="center" justifyLastLine="1"/>
    </xf>
    <xf numFmtId="186" fontId="2" fillId="0" borderId="11" xfId="14" applyNumberFormat="1" applyFont="1" applyFill="1" applyBorder="1" applyAlignment="1" applyProtection="1">
      <alignment horizontal="distributed" vertical="center" wrapText="1" justifyLastLine="1"/>
    </xf>
    <xf numFmtId="186" fontId="2" fillId="0" borderId="5" xfId="14" applyNumberFormat="1" applyFont="1" applyFill="1" applyBorder="1" applyAlignment="1" applyProtection="1">
      <alignment horizontal="distributed" vertical="center" wrapText="1" justifyLastLine="1"/>
    </xf>
    <xf numFmtId="186" fontId="2" fillId="0" borderId="11" xfId="14" applyNumberFormat="1" applyFont="1" applyFill="1" applyBorder="1" applyAlignment="1" applyProtection="1">
      <alignment horizontal="distributed" vertical="center" justifyLastLine="1"/>
    </xf>
    <xf numFmtId="186" fontId="2" fillId="0" borderId="3" xfId="14" applyNumberFormat="1" applyFont="1" applyFill="1" applyBorder="1" applyAlignment="1" applyProtection="1">
      <alignment horizontal="distributed" vertical="center" justifyLastLine="1"/>
    </xf>
    <xf numFmtId="186" fontId="2" fillId="0" borderId="5" xfId="14" applyNumberFormat="1" applyFont="1" applyFill="1" applyBorder="1" applyAlignment="1" applyProtection="1">
      <alignment horizontal="distributed" vertical="center" justifyLastLine="1"/>
    </xf>
    <xf numFmtId="186" fontId="2" fillId="0" borderId="12" xfId="14" applyNumberFormat="1" applyFont="1" applyFill="1" applyBorder="1" applyAlignment="1" applyProtection="1">
      <alignment horizontal="distributed" vertical="center" justifyLastLine="1"/>
    </xf>
    <xf numFmtId="186" fontId="2" fillId="0" borderId="4" xfId="14" applyNumberFormat="1" applyFont="1" applyFill="1" applyBorder="1" applyAlignment="1" applyProtection="1">
      <alignment horizontal="distributed" vertical="center" justifyLastLine="1"/>
    </xf>
    <xf numFmtId="186" fontId="2" fillId="0" borderId="6" xfId="14" applyNumberFormat="1" applyFont="1" applyFill="1" applyBorder="1" applyAlignment="1" applyProtection="1">
      <alignment horizontal="distributed" vertical="center" justifyLastLine="1"/>
    </xf>
    <xf numFmtId="176" fontId="10" fillId="0" borderId="8" xfId="12" applyNumberFormat="1" applyFont="1" applyFill="1" applyBorder="1" applyAlignment="1" applyProtection="1">
      <alignment horizontal="distributed" vertical="center" justifyLastLine="1"/>
    </xf>
    <xf numFmtId="0" fontId="29" fillId="0" borderId="2" xfId="0" applyNumberFormat="1" applyFont="1" applyFill="1" applyBorder="1" applyAlignment="1" applyProtection="1">
      <alignment horizontal="distributed" vertical="center" justifyLastLine="1"/>
    </xf>
    <xf numFmtId="176" fontId="10" fillId="0" borderId="1" xfId="12" applyNumberFormat="1" applyFont="1" applyFill="1" applyBorder="1" applyAlignment="1" applyProtection="1">
      <alignment horizontal="distributed" vertical="center" justifyLastLine="1"/>
    </xf>
    <xf numFmtId="176" fontId="10" fillId="0" borderId="10" xfId="12" applyNumberFormat="1" applyFont="1" applyFill="1" applyBorder="1" applyAlignment="1" applyProtection="1">
      <alignment horizontal="distributed" vertical="center" justifyLastLine="1"/>
    </xf>
    <xf numFmtId="176" fontId="10" fillId="0" borderId="9" xfId="12" applyNumberFormat="1" applyFont="1" applyFill="1" applyBorder="1" applyAlignment="1" applyProtection="1">
      <alignment horizontal="distributed" vertical="center" justifyLastLine="1"/>
    </xf>
    <xf numFmtId="186" fontId="10" fillId="0" borderId="1" xfId="14" applyNumberFormat="1" applyFont="1" applyFill="1" applyBorder="1" applyAlignment="1" applyProtection="1">
      <alignment horizontal="distributed" vertical="center" justifyLastLine="1"/>
    </xf>
    <xf numFmtId="186" fontId="10" fillId="0" borderId="10" xfId="14" applyNumberFormat="1" applyFont="1" applyFill="1" applyBorder="1" applyAlignment="1" applyProtection="1">
      <alignment horizontal="distributed" vertical="center" justifyLastLine="1"/>
    </xf>
    <xf numFmtId="186" fontId="10" fillId="0" borderId="1" xfId="14" applyNumberFormat="1" applyFont="1" applyFill="1" applyBorder="1" applyAlignment="1" applyProtection="1">
      <alignment horizontal="center" vertical="center" justifyLastLine="1"/>
    </xf>
    <xf numFmtId="186" fontId="10" fillId="0" borderId="10" xfId="14" applyNumberFormat="1" applyFont="1" applyFill="1" applyBorder="1" applyAlignment="1" applyProtection="1">
      <alignment horizontal="center" vertical="center" justifyLastLine="1"/>
    </xf>
    <xf numFmtId="186" fontId="10" fillId="0" borderId="1" xfId="14" applyNumberFormat="1" applyFont="1" applyFill="1" applyBorder="1" applyAlignment="1" applyProtection="1">
      <alignment horizontal="center" vertical="center"/>
    </xf>
    <xf numFmtId="186" fontId="10" fillId="0" borderId="9" xfId="14" applyNumberFormat="1" applyFont="1" applyFill="1" applyBorder="1" applyAlignment="1" applyProtection="1">
      <alignment horizontal="center" vertical="center"/>
    </xf>
    <xf numFmtId="186" fontId="10" fillId="0" borderId="9" xfId="14" applyNumberFormat="1" applyFont="1" applyFill="1" applyBorder="1" applyAlignment="1" applyProtection="1">
      <alignment horizontal="distributed" vertical="center" justifyLastLine="1"/>
    </xf>
    <xf numFmtId="176" fontId="10" fillId="0" borderId="8" xfId="13" applyNumberFormat="1" applyFont="1" applyFill="1" applyBorder="1" applyAlignment="1" applyProtection="1">
      <alignment horizontal="distributed" vertical="center" justifyLastLine="1"/>
    </xf>
    <xf numFmtId="176" fontId="19" fillId="0" borderId="1" xfId="13" applyNumberFormat="1" applyFont="1" applyFill="1" applyBorder="1" applyAlignment="1" applyProtection="1">
      <alignment horizontal="distributed" vertical="center" justifyLastLine="1"/>
    </xf>
    <xf numFmtId="0" fontId="29" fillId="0" borderId="10" xfId="0" applyNumberFormat="1" applyFont="1" applyFill="1" applyBorder="1" applyAlignment="1" applyProtection="1">
      <alignment horizontal="distributed" vertical="center" justifyLastLine="1"/>
    </xf>
    <xf numFmtId="176" fontId="10" fillId="0" borderId="1" xfId="13" applyNumberFormat="1" applyFont="1" applyFill="1" applyBorder="1" applyAlignment="1" applyProtection="1">
      <alignment horizontal="distributed" vertical="center" justifyLastLine="1"/>
    </xf>
    <xf numFmtId="176" fontId="10" fillId="0" borderId="10" xfId="13" applyNumberFormat="1" applyFont="1" applyFill="1" applyBorder="1" applyAlignment="1" applyProtection="1">
      <alignment horizontal="distributed" vertical="center" justifyLastLine="1"/>
    </xf>
    <xf numFmtId="176" fontId="10" fillId="0" borderId="9" xfId="13" applyNumberFormat="1" applyFont="1" applyFill="1" applyBorder="1" applyAlignment="1" applyProtection="1">
      <alignment horizontal="distributed" vertical="center" justifyLastLine="1"/>
    </xf>
    <xf numFmtId="180" fontId="5" fillId="0" borderId="8" xfId="1" applyNumberFormat="1" applyFont="1" applyFill="1" applyBorder="1" applyAlignment="1" applyProtection="1">
      <alignment horizontal="center" vertical="center"/>
    </xf>
    <xf numFmtId="0" fontId="12" fillId="0" borderId="2" xfId="6" applyBorder="1" applyAlignment="1">
      <alignment horizontal="center" vertical="center"/>
    </xf>
    <xf numFmtId="180" fontId="5" fillId="0" borderId="2" xfId="1" applyNumberFormat="1" applyFont="1" applyFill="1" applyBorder="1" applyAlignment="1" applyProtection="1">
      <alignment horizontal="center" vertical="center"/>
    </xf>
    <xf numFmtId="0" fontId="3" fillId="0" borderId="0" xfId="6" applyFont="1" applyFill="1" applyAlignment="1" applyProtection="1">
      <alignment horizontal="center" vertical="center"/>
    </xf>
    <xf numFmtId="0" fontId="5" fillId="0" borderId="13" xfId="6" applyFont="1" applyFill="1" applyBorder="1" applyAlignment="1" applyProtection="1">
      <alignment horizontal="distributed" vertical="center" justifyLastLine="1"/>
    </xf>
    <xf numFmtId="0" fontId="5" fillId="0" borderId="8" xfId="6" applyFont="1" applyFill="1" applyBorder="1" applyAlignment="1" applyProtection="1">
      <alignment horizontal="distributed" vertical="center" justifyLastLine="1"/>
    </xf>
    <xf numFmtId="0" fontId="5" fillId="0" borderId="15" xfId="6" applyFont="1" applyFill="1" applyBorder="1" applyAlignment="1" applyProtection="1">
      <alignment horizontal="distributed" vertical="center" justifyLastLine="1"/>
    </xf>
    <xf numFmtId="0" fontId="5" fillId="0" borderId="2" xfId="6" applyFont="1" applyFill="1" applyBorder="1" applyAlignment="1" applyProtection="1">
      <alignment horizontal="distributed" vertical="center" justifyLastLine="1"/>
    </xf>
    <xf numFmtId="0" fontId="5" fillId="0" borderId="14" xfId="6" applyFont="1" applyFill="1" applyBorder="1" applyAlignment="1" applyProtection="1">
      <alignment horizontal="distributed" vertical="center" justifyLastLine="1"/>
    </xf>
    <xf numFmtId="0" fontId="5" fillId="0" borderId="1" xfId="6" applyFont="1" applyFill="1" applyBorder="1" applyAlignment="1" applyProtection="1">
      <alignment horizontal="distributed" vertical="center" justifyLastLine="1"/>
    </xf>
    <xf numFmtId="176" fontId="10" fillId="0" borderId="9" xfId="12" applyNumberFormat="1" applyFont="1" applyFill="1" applyBorder="1" applyAlignment="1" applyProtection="1">
      <alignment horizontal="distributed" vertical="center"/>
    </xf>
    <xf numFmtId="176" fontId="10" fillId="0" borderId="10" xfId="12" applyNumberFormat="1" applyFont="1" applyFill="1" applyBorder="1" applyAlignment="1" applyProtection="1">
      <alignment horizontal="distributed" vertical="center"/>
    </xf>
    <xf numFmtId="176" fontId="10" fillId="0" borderId="10" xfId="12" applyNumberFormat="1" applyFont="1" applyFill="1" applyBorder="1" applyAlignment="1" applyProtection="1">
      <alignment horizontal="center" vertical="center" textRotation="255"/>
    </xf>
    <xf numFmtId="176" fontId="10" fillId="0" borderId="13" xfId="12" applyNumberFormat="1" applyFont="1" applyFill="1" applyBorder="1" applyAlignment="1" applyProtection="1">
      <alignment horizontal="distributed" vertical="center"/>
    </xf>
    <xf numFmtId="176" fontId="10" fillId="0" borderId="0" xfId="12" applyNumberFormat="1" applyFont="1" applyFill="1" applyBorder="1" applyAlignment="1" applyProtection="1">
      <alignment horizontal="distributed" vertical="center"/>
    </xf>
    <xf numFmtId="176" fontId="10" fillId="0" borderId="15" xfId="12" applyNumberFormat="1" applyFont="1" applyFill="1" applyBorder="1" applyAlignment="1" applyProtection="1">
      <alignment horizontal="distributed" vertical="center"/>
    </xf>
    <xf numFmtId="176" fontId="10" fillId="0" borderId="12" xfId="12" applyNumberFormat="1" applyFont="1" applyFill="1" applyBorder="1" applyAlignment="1" applyProtection="1">
      <alignment horizontal="distributed" vertical="center"/>
    </xf>
    <xf numFmtId="0" fontId="29" fillId="0" borderId="13" xfId="0" applyNumberFormat="1" applyFont="1" applyFill="1" applyBorder="1" applyAlignment="1" applyProtection="1">
      <alignment horizontal="distributed" vertical="center"/>
    </xf>
    <xf numFmtId="0" fontId="29" fillId="0" borderId="8" xfId="0" applyNumberFormat="1" applyFont="1" applyFill="1" applyBorder="1" applyAlignment="1" applyProtection="1">
      <alignment horizontal="distributed" vertical="center"/>
    </xf>
    <xf numFmtId="176" fontId="10" fillId="0" borderId="6" xfId="12" applyNumberFormat="1" applyFont="1" applyFill="1" applyBorder="1" applyAlignment="1" applyProtection="1">
      <alignment horizontal="distributed" vertical="center"/>
    </xf>
    <xf numFmtId="0" fontId="29" fillId="0" borderId="15" xfId="0" applyNumberFormat="1" applyFont="1" applyFill="1" applyBorder="1" applyAlignment="1" applyProtection="1">
      <alignment horizontal="distributed" vertical="center"/>
    </xf>
    <xf numFmtId="0" fontId="29" fillId="0" borderId="2" xfId="0" applyNumberFormat="1" applyFont="1" applyFill="1" applyBorder="1" applyAlignment="1" applyProtection="1">
      <alignment horizontal="distributed" vertical="center"/>
    </xf>
    <xf numFmtId="176" fontId="5" fillId="0" borderId="13" xfId="12" applyNumberFormat="1" applyFont="1" applyFill="1" applyBorder="1" applyAlignment="1" applyProtection="1">
      <alignment horizontal="distributed" vertical="center" wrapText="1"/>
    </xf>
    <xf numFmtId="0" fontId="8" fillId="0" borderId="13" xfId="0" applyNumberFormat="1" applyFont="1" applyFill="1" applyBorder="1" applyAlignment="1" applyProtection="1">
      <alignment horizontal="distributed" vertical="center"/>
    </xf>
    <xf numFmtId="0" fontId="29" fillId="0" borderId="0" xfId="0" applyNumberFormat="1" applyFont="1" applyFill="1" applyBorder="1" applyAlignment="1" applyProtection="1">
      <alignment horizontal="distributed" vertical="center"/>
    </xf>
    <xf numFmtId="176" fontId="10" fillId="0" borderId="8" xfId="12" applyNumberFormat="1" applyFont="1" applyFill="1" applyBorder="1" applyAlignment="1" applyProtection="1">
      <alignment vertical="center" textRotation="255"/>
    </xf>
    <xf numFmtId="0" fontId="29" fillId="0" borderId="7" xfId="0" applyNumberFormat="1" applyFont="1" applyFill="1" applyBorder="1" applyAlignment="1" applyProtection="1">
      <alignment vertical="center" textRotation="255"/>
    </xf>
    <xf numFmtId="0" fontId="29" fillId="0" borderId="2" xfId="0" applyNumberFormat="1" applyFont="1" applyFill="1" applyBorder="1" applyAlignment="1" applyProtection="1">
      <alignment vertical="center" textRotation="255"/>
    </xf>
    <xf numFmtId="176" fontId="10" fillId="0" borderId="1" xfId="12" applyNumberFormat="1" applyFont="1" applyFill="1" applyBorder="1" applyAlignment="1" applyProtection="1">
      <alignment horizontal="distributed" vertical="center" wrapText="1" justifyLastLine="1"/>
    </xf>
    <xf numFmtId="0" fontId="29" fillId="0" borderId="9" xfId="0" applyNumberFormat="1" applyFont="1" applyFill="1" applyBorder="1" applyAlignment="1" applyProtection="1">
      <alignment horizontal="distributed" vertical="center" justifyLastLine="1"/>
    </xf>
    <xf numFmtId="176" fontId="10" fillId="0" borderId="4" xfId="12" applyNumberFormat="1" applyFont="1" applyFill="1" applyBorder="1" applyAlignment="1" applyProtection="1">
      <alignment vertical="center" textRotation="255"/>
    </xf>
    <xf numFmtId="0" fontId="29" fillId="0" borderId="4" xfId="0" applyNumberFormat="1" applyFont="1" applyFill="1" applyBorder="1" applyAlignment="1" applyProtection="1">
      <alignment vertical="center" textRotation="255"/>
    </xf>
    <xf numFmtId="0" fontId="29" fillId="0" borderId="6" xfId="0" applyNumberFormat="1" applyFont="1" applyFill="1" applyBorder="1" applyAlignment="1" applyProtection="1">
      <alignment vertical="center" textRotation="255"/>
    </xf>
    <xf numFmtId="176" fontId="3" fillId="0" borderId="32" xfId="15" applyNumberFormat="1" applyFont="1" applyFill="1" applyBorder="1" applyAlignment="1" applyProtection="1">
      <alignment horizontal="center" vertical="center"/>
    </xf>
  </cellXfs>
  <cellStyles count="16">
    <cellStyle name="桁区切り 2" xfId="2"/>
    <cellStyle name="桁区切り 3" xfId="3"/>
    <cellStyle name="標準" xfId="0" builtinId="0"/>
    <cellStyle name="標準 2" xfId="4"/>
    <cellStyle name="標準 3" xfId="5"/>
    <cellStyle name="標準 4" xfId="6"/>
    <cellStyle name="標準 5" xfId="7"/>
    <cellStyle name="標準 6" xfId="8"/>
    <cellStyle name="標準_170／171.XLS" xfId="1"/>
    <cellStyle name="標準_184／185.XLS" xfId="9"/>
    <cellStyle name="標準_186／187.XLS" xfId="11"/>
    <cellStyle name="標準_188／189.XLS" xfId="12"/>
    <cellStyle name="標準_190／191.XLS" xfId="14"/>
    <cellStyle name="標準_192／193.XLS" xfId="13"/>
    <cellStyle name="標準_196／197.XLS" xfId="15"/>
    <cellStyle name="標準_作業用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819150" y="39243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高等学校等進学者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19</xdr:col>
      <xdr:colOff>0</xdr:colOff>
      <xdr:row>11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6505575" y="392430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高等専門学校進学者</a:t>
          </a:r>
        </a:p>
      </xdr:txBody>
    </xdr:sp>
    <xdr:clientData/>
  </xdr:twoCellAnchor>
  <xdr:twoCellAnchor>
    <xdr:from>
      <xdr:col>19</xdr:col>
      <xdr:colOff>0</xdr:colOff>
      <xdr:row>11</xdr:row>
      <xdr:rowOff>0</xdr:rowOff>
    </xdr:from>
    <xdr:to>
      <xdr:col>22</xdr:col>
      <xdr:colOff>0</xdr:colOff>
      <xdr:row>11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7448550" y="392430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盲･聾･養護学校高等部進学者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819150" y="0"/>
          <a:ext cx="1257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高等学校等進学者</a:t>
          </a:r>
        </a:p>
      </xdr:txBody>
    </xdr:sp>
    <xdr:clientData/>
  </xdr:twoCellAnchor>
  <xdr:twoCellAnchor>
    <xdr:from>
      <xdr:col>16</xdr:col>
      <xdr:colOff>0</xdr:colOff>
      <xdr:row>0</xdr:row>
      <xdr:rowOff>0</xdr:rowOff>
    </xdr:from>
    <xdr:to>
      <xdr:col>19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6905625" y="0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高等専門学校進学者</a:t>
          </a:r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22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7962900" y="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盲･聾･養護学校高等部進学者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819150" y="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高等学校等進学者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18</xdr:col>
      <xdr:colOff>0</xdr:colOff>
      <xdr:row>0</xdr:row>
      <xdr:rowOff>0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6038850" y="0"/>
          <a:ext cx="1209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高等専門学校進学者</a:t>
          </a:r>
        </a:p>
      </xdr:txBody>
    </xdr:sp>
    <xdr:clientData/>
  </xdr:twoCellAnchor>
  <xdr:twoCellAnchor>
    <xdr:from>
      <xdr:col>18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4" name="テキスト 4"/>
        <xdr:cNvSpPr txBox="1">
          <a:spLocks noChangeArrowheads="1"/>
        </xdr:cNvSpPr>
      </xdr:nvSpPr>
      <xdr:spPr bwMode="auto">
        <a:xfrm>
          <a:off x="7248525" y="0"/>
          <a:ext cx="1200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盲･聾･養護学校高等部進学者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宿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泊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客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の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利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施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設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日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帰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り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・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宿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泊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別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内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訳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571500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571500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13"/>
  <sheetViews>
    <sheetView showGridLines="0" zoomScale="115" zoomScaleNormal="100" workbookViewId="0">
      <selection activeCell="I13" sqref="I13"/>
    </sheetView>
  </sheetViews>
  <sheetFormatPr defaultColWidth="10.75" defaultRowHeight="21.95" customHeight="1"/>
  <cols>
    <col min="1" max="1" width="9" style="1" customWidth="1"/>
    <col min="2" max="8" width="4.25" style="1" customWidth="1"/>
    <col min="9" max="9" width="6.5" style="1" customWidth="1"/>
    <col min="10" max="11" width="5.25" style="1" customWidth="1"/>
    <col min="12" max="17" width="4.25" style="1" customWidth="1"/>
    <col min="18" max="19" width="3.5" style="1" customWidth="1"/>
    <col min="20" max="22" width="4.25" style="1" customWidth="1"/>
    <col min="23" max="28" width="3.5" style="1" customWidth="1"/>
    <col min="29" max="16384" width="10.75" style="1"/>
  </cols>
  <sheetData>
    <row r="1" spans="1:28" ht="30" customHeight="1">
      <c r="A1" s="404" t="s">
        <v>15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4"/>
      <c r="AB1" s="404"/>
    </row>
    <row r="2" spans="1:28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3" customFormat="1" ht="21.95" customHeight="1">
      <c r="A3" s="7" t="s">
        <v>18</v>
      </c>
    </row>
    <row r="4" spans="1:28" s="3" customFormat="1" ht="21.95" customHeight="1">
      <c r="A4" s="409" t="s">
        <v>21</v>
      </c>
      <c r="B4" s="402" t="s">
        <v>9</v>
      </c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12"/>
      <c r="R4" s="402" t="s">
        <v>16</v>
      </c>
      <c r="S4" s="403"/>
      <c r="T4" s="403"/>
      <c r="U4" s="403"/>
      <c r="V4" s="403"/>
      <c r="W4" s="403"/>
      <c r="X4" s="403"/>
      <c r="Y4" s="403"/>
      <c r="Z4" s="403"/>
      <c r="AA4" s="403"/>
      <c r="AB4" s="403"/>
    </row>
    <row r="5" spans="1:28" s="3" customFormat="1" ht="21.95" customHeight="1">
      <c r="A5" s="410"/>
      <c r="B5" s="402" t="s">
        <v>10</v>
      </c>
      <c r="C5" s="405"/>
      <c r="D5" s="406"/>
      <c r="E5" s="402" t="s">
        <v>11</v>
      </c>
      <c r="F5" s="405"/>
      <c r="G5" s="405"/>
      <c r="H5" s="406"/>
      <c r="I5" s="402" t="s">
        <v>12</v>
      </c>
      <c r="J5" s="405"/>
      <c r="K5" s="406"/>
      <c r="L5" s="402" t="s">
        <v>13</v>
      </c>
      <c r="M5" s="405"/>
      <c r="N5" s="406"/>
      <c r="O5" s="402" t="s">
        <v>14</v>
      </c>
      <c r="P5" s="405"/>
      <c r="Q5" s="405"/>
      <c r="R5" s="407" t="s">
        <v>3</v>
      </c>
      <c r="S5" s="407" t="s">
        <v>4</v>
      </c>
      <c r="T5" s="402" t="s">
        <v>12</v>
      </c>
      <c r="U5" s="405"/>
      <c r="V5" s="406"/>
      <c r="W5" s="402" t="s">
        <v>13</v>
      </c>
      <c r="X5" s="405"/>
      <c r="Y5" s="406"/>
      <c r="Z5" s="402" t="s">
        <v>14</v>
      </c>
      <c r="AA5" s="405"/>
      <c r="AB5" s="405"/>
    </row>
    <row r="6" spans="1:28" s="4" customFormat="1" ht="21.95" customHeight="1">
      <c r="A6" s="411"/>
      <c r="B6" s="6" t="s">
        <v>0</v>
      </c>
      <c r="C6" s="6" t="s">
        <v>5</v>
      </c>
      <c r="D6" s="6" t="s">
        <v>6</v>
      </c>
      <c r="E6" s="6" t="s">
        <v>0</v>
      </c>
      <c r="F6" s="6" t="s">
        <v>7</v>
      </c>
      <c r="G6" s="6" t="s">
        <v>8</v>
      </c>
      <c r="H6" s="11" t="s">
        <v>19</v>
      </c>
      <c r="I6" s="6" t="s">
        <v>0</v>
      </c>
      <c r="J6" s="6" t="s">
        <v>1</v>
      </c>
      <c r="K6" s="6" t="s">
        <v>2</v>
      </c>
      <c r="L6" s="6" t="s">
        <v>0</v>
      </c>
      <c r="M6" s="6" t="s">
        <v>1</v>
      </c>
      <c r="N6" s="6" t="s">
        <v>2</v>
      </c>
      <c r="O6" s="6" t="s">
        <v>0</v>
      </c>
      <c r="P6" s="6" t="s">
        <v>1</v>
      </c>
      <c r="Q6" s="6" t="s">
        <v>2</v>
      </c>
      <c r="R6" s="408"/>
      <c r="S6" s="408"/>
      <c r="T6" s="6" t="s">
        <v>0</v>
      </c>
      <c r="U6" s="6" t="s">
        <v>1</v>
      </c>
      <c r="V6" s="6" t="s">
        <v>2</v>
      </c>
      <c r="W6" s="6" t="s">
        <v>0</v>
      </c>
      <c r="X6" s="6" t="s">
        <v>1</v>
      </c>
      <c r="Y6" s="6" t="s">
        <v>2</v>
      </c>
      <c r="Z6" s="6" t="s">
        <v>0</v>
      </c>
      <c r="AA6" s="6" t="s">
        <v>1</v>
      </c>
      <c r="AB6" s="6" t="s">
        <v>2</v>
      </c>
    </row>
    <row r="7" spans="1:28" s="3" customFormat="1" ht="30" customHeight="1">
      <c r="A7" s="8" t="s">
        <v>23</v>
      </c>
      <c r="B7" s="12">
        <v>52</v>
      </c>
      <c r="C7" s="13">
        <v>52</v>
      </c>
      <c r="D7" s="13">
        <v>0</v>
      </c>
      <c r="E7" s="13">
        <v>576</v>
      </c>
      <c r="F7" s="13">
        <v>522</v>
      </c>
      <c r="G7" s="13">
        <v>15</v>
      </c>
      <c r="H7" s="13">
        <v>39</v>
      </c>
      <c r="I7" s="14">
        <v>14467</v>
      </c>
      <c r="J7" s="13">
        <v>7488</v>
      </c>
      <c r="K7" s="13">
        <v>6979</v>
      </c>
      <c r="L7" s="13">
        <v>901</v>
      </c>
      <c r="M7" s="13">
        <v>265</v>
      </c>
      <c r="N7" s="13">
        <v>636</v>
      </c>
      <c r="O7" s="13">
        <v>182</v>
      </c>
      <c r="P7" s="13">
        <v>52</v>
      </c>
      <c r="Q7" s="13">
        <v>130</v>
      </c>
      <c r="R7" s="12">
        <v>1</v>
      </c>
      <c r="S7" s="12">
        <v>12</v>
      </c>
      <c r="T7" s="13">
        <v>436</v>
      </c>
      <c r="U7" s="13">
        <v>216</v>
      </c>
      <c r="V7" s="13">
        <v>220</v>
      </c>
      <c r="W7" s="13">
        <v>19</v>
      </c>
      <c r="X7" s="13">
        <v>8</v>
      </c>
      <c r="Y7" s="13">
        <v>11</v>
      </c>
      <c r="Z7" s="13">
        <v>3</v>
      </c>
      <c r="AA7" s="13">
        <v>1</v>
      </c>
      <c r="AB7" s="13">
        <v>2</v>
      </c>
    </row>
    <row r="8" spans="1:28" s="3" customFormat="1" ht="30" customHeight="1">
      <c r="A8" s="10">
        <v>24</v>
      </c>
      <c r="B8" s="12">
        <v>52</v>
      </c>
      <c r="C8" s="13">
        <v>52</v>
      </c>
      <c r="D8" s="13">
        <v>0</v>
      </c>
      <c r="E8" s="13">
        <v>585</v>
      </c>
      <c r="F8" s="13">
        <v>530</v>
      </c>
      <c r="G8" s="13">
        <v>15</v>
      </c>
      <c r="H8" s="13">
        <v>40</v>
      </c>
      <c r="I8" s="14">
        <v>14319</v>
      </c>
      <c r="J8" s="13">
        <v>7385</v>
      </c>
      <c r="K8" s="13">
        <v>6934</v>
      </c>
      <c r="L8" s="13">
        <v>918</v>
      </c>
      <c r="M8" s="13">
        <v>276</v>
      </c>
      <c r="N8" s="13">
        <v>642</v>
      </c>
      <c r="O8" s="13">
        <v>173</v>
      </c>
      <c r="P8" s="13">
        <v>58</v>
      </c>
      <c r="Q8" s="13">
        <v>115</v>
      </c>
      <c r="R8" s="12">
        <v>1</v>
      </c>
      <c r="S8" s="12">
        <v>12</v>
      </c>
      <c r="T8" s="13">
        <v>429</v>
      </c>
      <c r="U8" s="13">
        <v>211</v>
      </c>
      <c r="V8" s="13">
        <v>218</v>
      </c>
      <c r="W8" s="13">
        <v>19</v>
      </c>
      <c r="X8" s="13">
        <v>9</v>
      </c>
      <c r="Y8" s="13">
        <v>10</v>
      </c>
      <c r="Z8" s="13">
        <v>3</v>
      </c>
      <c r="AA8" s="13">
        <v>1</v>
      </c>
      <c r="AB8" s="13">
        <v>2</v>
      </c>
    </row>
    <row r="9" spans="1:28" s="3" customFormat="1" ht="30" customHeight="1">
      <c r="A9" s="10">
        <v>25</v>
      </c>
      <c r="B9" s="12">
        <v>52</v>
      </c>
      <c r="C9" s="13">
        <v>52</v>
      </c>
      <c r="D9" s="13">
        <v>0</v>
      </c>
      <c r="E9" s="13">
        <v>591</v>
      </c>
      <c r="F9" s="13">
        <v>528</v>
      </c>
      <c r="G9" s="13">
        <v>14</v>
      </c>
      <c r="H9" s="13">
        <v>49</v>
      </c>
      <c r="I9" s="14">
        <v>14296</v>
      </c>
      <c r="J9" s="13">
        <v>7393</v>
      </c>
      <c r="K9" s="13">
        <v>6903</v>
      </c>
      <c r="L9" s="13">
        <v>929</v>
      </c>
      <c r="M9" s="13">
        <v>288</v>
      </c>
      <c r="N9" s="13">
        <v>641</v>
      </c>
      <c r="O9" s="13">
        <v>171</v>
      </c>
      <c r="P9" s="13">
        <v>60</v>
      </c>
      <c r="Q9" s="13">
        <v>111</v>
      </c>
      <c r="R9" s="12">
        <v>1</v>
      </c>
      <c r="S9" s="12">
        <v>12</v>
      </c>
      <c r="T9" s="13">
        <v>415</v>
      </c>
      <c r="U9" s="13">
        <v>203</v>
      </c>
      <c r="V9" s="13">
        <v>212</v>
      </c>
      <c r="W9" s="13">
        <v>18</v>
      </c>
      <c r="X9" s="13">
        <v>9</v>
      </c>
      <c r="Y9" s="13">
        <v>9</v>
      </c>
      <c r="Z9" s="13">
        <v>3</v>
      </c>
      <c r="AA9" s="13">
        <v>1</v>
      </c>
      <c r="AB9" s="13">
        <v>2</v>
      </c>
    </row>
    <row r="10" spans="1:28" s="3" customFormat="1" ht="30" customHeight="1">
      <c r="A10" s="10">
        <v>26</v>
      </c>
      <c r="B10" s="12">
        <v>52</v>
      </c>
      <c r="C10" s="17">
        <v>52</v>
      </c>
      <c r="D10" s="19" t="s">
        <v>22</v>
      </c>
      <c r="E10" s="13">
        <v>593</v>
      </c>
      <c r="F10" s="17">
        <v>529</v>
      </c>
      <c r="G10" s="17">
        <v>13</v>
      </c>
      <c r="H10" s="17">
        <v>51</v>
      </c>
      <c r="I10" s="12">
        <v>14139</v>
      </c>
      <c r="J10" s="17">
        <v>7287</v>
      </c>
      <c r="K10" s="17">
        <v>6852</v>
      </c>
      <c r="L10" s="12">
        <v>923</v>
      </c>
      <c r="M10" s="17">
        <v>281</v>
      </c>
      <c r="N10" s="17">
        <v>642</v>
      </c>
      <c r="O10" s="12">
        <v>171</v>
      </c>
      <c r="P10" s="17">
        <v>62</v>
      </c>
      <c r="Q10" s="17">
        <v>109</v>
      </c>
      <c r="R10" s="18">
        <v>1</v>
      </c>
      <c r="S10" s="18">
        <v>12</v>
      </c>
      <c r="T10" s="12">
        <v>411</v>
      </c>
      <c r="U10" s="17">
        <v>202</v>
      </c>
      <c r="V10" s="17">
        <v>209</v>
      </c>
      <c r="W10" s="12">
        <v>18</v>
      </c>
      <c r="X10" s="17">
        <v>10</v>
      </c>
      <c r="Y10" s="17">
        <v>8</v>
      </c>
      <c r="Z10" s="12">
        <v>2</v>
      </c>
      <c r="AA10" s="17">
        <v>1</v>
      </c>
      <c r="AB10" s="17">
        <v>1</v>
      </c>
    </row>
    <row r="11" spans="1:28" s="3" customFormat="1" ht="30" customHeight="1">
      <c r="A11" s="9">
        <v>27</v>
      </c>
      <c r="B11" s="15">
        <f>SUM(C11:D11)</f>
        <v>52</v>
      </c>
      <c r="C11" s="364">
        <v>52</v>
      </c>
      <c r="D11" s="364">
        <v>0</v>
      </c>
      <c r="E11" s="16">
        <f>SUM(F11:H11)</f>
        <v>604</v>
      </c>
      <c r="F11" s="364">
        <v>533</v>
      </c>
      <c r="G11" s="364">
        <v>14</v>
      </c>
      <c r="H11" s="364">
        <v>57</v>
      </c>
      <c r="I11" s="15">
        <f>SUM(J11:K11)</f>
        <v>14090</v>
      </c>
      <c r="J11" s="364">
        <v>7235</v>
      </c>
      <c r="K11" s="364">
        <v>6855</v>
      </c>
      <c r="L11" s="15">
        <f>SUM(M11:N11)</f>
        <v>939</v>
      </c>
      <c r="M11" s="364">
        <v>302</v>
      </c>
      <c r="N11" s="364">
        <v>637</v>
      </c>
      <c r="O11" s="15">
        <f>SUM(P11:Q11)</f>
        <v>161</v>
      </c>
      <c r="P11" s="364">
        <v>61</v>
      </c>
      <c r="Q11" s="364">
        <v>100</v>
      </c>
      <c r="R11" s="365">
        <v>1</v>
      </c>
      <c r="S11" s="365">
        <v>12</v>
      </c>
      <c r="T11" s="15">
        <f>SUM(U11:V11)</f>
        <v>402</v>
      </c>
      <c r="U11" s="364">
        <v>198</v>
      </c>
      <c r="V11" s="364">
        <v>204</v>
      </c>
      <c r="W11" s="15">
        <f>SUM(X11:Y11)</f>
        <v>18</v>
      </c>
      <c r="X11" s="364">
        <v>11</v>
      </c>
      <c r="Y11" s="364">
        <v>7</v>
      </c>
      <c r="Z11" s="15">
        <f>SUM(AA11:AB11)</f>
        <v>2</v>
      </c>
      <c r="AA11" s="364">
        <v>1</v>
      </c>
      <c r="AB11" s="364">
        <v>1</v>
      </c>
    </row>
    <row r="12" spans="1:28" s="3" customFormat="1" ht="20.25" customHeight="1">
      <c r="A12" s="3" t="s">
        <v>20</v>
      </c>
      <c r="AB12" s="5" t="s">
        <v>17</v>
      </c>
    </row>
    <row r="13" spans="1:28" s="3" customFormat="1" ht="21.95" customHeight="1">
      <c r="AB13" s="5"/>
    </row>
  </sheetData>
  <sheetProtection selectLockedCells="1"/>
  <mergeCells count="14">
    <mergeCell ref="R4:AB4"/>
    <mergeCell ref="A1:AB1"/>
    <mergeCell ref="T5:V5"/>
    <mergeCell ref="W5:Y5"/>
    <mergeCell ref="Z5:AB5"/>
    <mergeCell ref="R5:R6"/>
    <mergeCell ref="S5:S6"/>
    <mergeCell ref="L5:N5"/>
    <mergeCell ref="O5:Q5"/>
    <mergeCell ref="B5:D5"/>
    <mergeCell ref="E5:H5"/>
    <mergeCell ref="I5:K5"/>
    <mergeCell ref="A4:A6"/>
    <mergeCell ref="B4:Q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6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showGridLines="0" zoomScale="115" zoomScaleNormal="100" workbookViewId="0">
      <selection activeCell="C9" sqref="C9:D9"/>
    </sheetView>
  </sheetViews>
  <sheetFormatPr defaultColWidth="10.75" defaultRowHeight="21.95" customHeight="1"/>
  <cols>
    <col min="1" max="1" width="13" style="103" customWidth="1"/>
    <col min="2" max="4" width="15" style="103" customWidth="1"/>
    <col min="5" max="255" width="10.75" style="103" customWidth="1"/>
    <col min="256" max="16384" width="10.75" style="103"/>
  </cols>
  <sheetData>
    <row r="1" spans="1:4" ht="30" customHeight="1">
      <c r="A1" s="404" t="s">
        <v>112</v>
      </c>
      <c r="B1" s="404"/>
      <c r="C1" s="404"/>
      <c r="D1" s="404"/>
    </row>
    <row r="2" spans="1:4" ht="30" customHeight="1">
      <c r="A2" s="104"/>
    </row>
    <row r="3" spans="1:4" ht="20.100000000000001" customHeight="1">
      <c r="A3" s="104"/>
    </row>
    <row r="4" spans="1:4" ht="25.5" customHeight="1">
      <c r="A4" s="105" t="s">
        <v>113</v>
      </c>
      <c r="B4" s="106" t="s">
        <v>114</v>
      </c>
      <c r="C4" s="106" t="s">
        <v>14</v>
      </c>
      <c r="D4" s="106" t="s">
        <v>115</v>
      </c>
    </row>
    <row r="5" spans="1:4" ht="33" customHeight="1">
      <c r="A5" s="107" t="s">
        <v>105</v>
      </c>
      <c r="B5" s="108" t="s">
        <v>116</v>
      </c>
      <c r="C5" s="108">
        <v>184</v>
      </c>
      <c r="D5" s="108">
        <v>887756</v>
      </c>
    </row>
    <row r="6" spans="1:4" ht="33" customHeight="1">
      <c r="A6" s="107">
        <v>23</v>
      </c>
      <c r="B6" s="108" t="s">
        <v>117</v>
      </c>
      <c r="C6" s="108">
        <v>184</v>
      </c>
      <c r="D6" s="108">
        <v>861428</v>
      </c>
    </row>
    <row r="7" spans="1:4" ht="33" customHeight="1">
      <c r="A7" s="107">
        <v>24</v>
      </c>
      <c r="B7" s="108" t="s">
        <v>116</v>
      </c>
      <c r="C7" s="108">
        <v>185</v>
      </c>
      <c r="D7" s="108">
        <v>866226</v>
      </c>
    </row>
    <row r="8" spans="1:4" ht="33" customHeight="1">
      <c r="A8" s="107">
        <v>25</v>
      </c>
      <c r="B8" s="109" t="s">
        <v>116</v>
      </c>
      <c r="C8" s="109">
        <v>186</v>
      </c>
      <c r="D8" s="109">
        <v>905730</v>
      </c>
    </row>
    <row r="9" spans="1:4" ht="33" customHeight="1">
      <c r="A9" s="110">
        <v>26</v>
      </c>
      <c r="B9" s="111" t="s">
        <v>116</v>
      </c>
      <c r="C9" s="111">
        <v>186</v>
      </c>
      <c r="D9" s="111">
        <v>902611</v>
      </c>
    </row>
    <row r="10" spans="1:4" ht="20.25" customHeight="1">
      <c r="D10" s="112" t="s">
        <v>118</v>
      </c>
    </row>
  </sheetData>
  <sheetProtection selectLockedCells="1"/>
  <mergeCells count="1">
    <mergeCell ref="A1:D1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86" orientation="portrait" useFirstPageNumber="1" r:id="rId1"/>
  <headerFooter alignWithMargins="0">
    <oddHeader xml:space="preserve">&amp;R&amp;"ＭＳ ゴシック,標準"&amp;11 12. 教育・文化&amp;12
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view="pageLayout" zoomScaleNormal="100" workbookViewId="0">
      <selection activeCell="D10" sqref="D10:M10"/>
    </sheetView>
  </sheetViews>
  <sheetFormatPr defaultColWidth="10.75" defaultRowHeight="21.95" customHeight="1"/>
  <cols>
    <col min="1" max="1" width="11" style="113" customWidth="1"/>
    <col min="2" max="2" width="6.625" style="113" customWidth="1"/>
    <col min="3" max="3" width="10.25" style="113" customWidth="1"/>
    <col min="4" max="4" width="6.625" style="113" customWidth="1"/>
    <col min="5" max="5" width="10.25" style="113" customWidth="1"/>
    <col min="6" max="6" width="6.625" style="113" customWidth="1"/>
    <col min="7" max="7" width="10.25" style="113" customWidth="1"/>
    <col min="8" max="8" width="6.625" style="113" customWidth="1"/>
    <col min="9" max="9" width="10.25" style="113" customWidth="1"/>
    <col min="10" max="10" width="6.625" style="113" customWidth="1"/>
    <col min="11" max="11" width="10.25" style="113" customWidth="1"/>
    <col min="12" max="12" width="6.625" style="113" customWidth="1"/>
    <col min="13" max="13" width="10.25" style="113" customWidth="1"/>
    <col min="14" max="15" width="15.75" style="113" customWidth="1"/>
    <col min="16" max="16384" width="10.75" style="113"/>
  </cols>
  <sheetData>
    <row r="1" spans="1:13" ht="30" customHeight="1">
      <c r="A1" s="404" t="s">
        <v>119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</row>
    <row r="2" spans="1:13" ht="30" customHeight="1">
      <c r="A2" s="103"/>
    </row>
    <row r="3" spans="1:13" ht="20.100000000000001" customHeight="1">
      <c r="A3" s="103"/>
    </row>
    <row r="4" spans="1:13" ht="21.95" customHeight="1">
      <c r="A4" s="457" t="s">
        <v>120</v>
      </c>
      <c r="B4" s="459" t="s">
        <v>121</v>
      </c>
      <c r="C4" s="460"/>
      <c r="D4" s="461" t="s">
        <v>122</v>
      </c>
      <c r="E4" s="462"/>
      <c r="F4" s="461" t="s">
        <v>123</v>
      </c>
      <c r="G4" s="462"/>
      <c r="H4" s="461" t="s">
        <v>124</v>
      </c>
      <c r="I4" s="462"/>
      <c r="J4" s="461" t="s">
        <v>125</v>
      </c>
      <c r="K4" s="462"/>
      <c r="L4" s="461" t="s">
        <v>126</v>
      </c>
      <c r="M4" s="463"/>
    </row>
    <row r="5" spans="1:13" ht="21.95" customHeight="1">
      <c r="A5" s="458"/>
      <c r="B5" s="114" t="s">
        <v>127</v>
      </c>
      <c r="C5" s="114" t="s">
        <v>128</v>
      </c>
      <c r="D5" s="115" t="s">
        <v>127</v>
      </c>
      <c r="E5" s="115" t="s">
        <v>128</v>
      </c>
      <c r="F5" s="115" t="s">
        <v>127</v>
      </c>
      <c r="G5" s="115" t="s">
        <v>128</v>
      </c>
      <c r="H5" s="115" t="s">
        <v>127</v>
      </c>
      <c r="I5" s="115" t="s">
        <v>128</v>
      </c>
      <c r="J5" s="115" t="s">
        <v>127</v>
      </c>
      <c r="K5" s="115" t="s">
        <v>128</v>
      </c>
      <c r="L5" s="115" t="s">
        <v>127</v>
      </c>
      <c r="M5" s="115" t="s">
        <v>128</v>
      </c>
    </row>
    <row r="6" spans="1:13" ht="29.25" customHeight="1">
      <c r="A6" s="107" t="s">
        <v>105</v>
      </c>
      <c r="B6" s="116">
        <v>193</v>
      </c>
      <c r="C6" s="116">
        <v>12996</v>
      </c>
      <c r="D6" s="117">
        <v>43</v>
      </c>
      <c r="E6" s="117">
        <v>4120</v>
      </c>
      <c r="F6" s="117">
        <v>4</v>
      </c>
      <c r="G6" s="117">
        <v>765</v>
      </c>
      <c r="H6" s="117">
        <v>105</v>
      </c>
      <c r="I6" s="117">
        <v>6332</v>
      </c>
      <c r="J6" s="117">
        <v>16</v>
      </c>
      <c r="K6" s="117">
        <v>995</v>
      </c>
      <c r="L6" s="117">
        <v>25</v>
      </c>
      <c r="M6" s="117">
        <v>784</v>
      </c>
    </row>
    <row r="7" spans="1:13" ht="29.25" customHeight="1">
      <c r="A7" s="107">
        <v>23</v>
      </c>
      <c r="B7" s="116">
        <v>140</v>
      </c>
      <c r="C7" s="116">
        <v>11992</v>
      </c>
      <c r="D7" s="117">
        <v>30</v>
      </c>
      <c r="E7" s="117">
        <v>3896</v>
      </c>
      <c r="F7" s="117">
        <v>4</v>
      </c>
      <c r="G7" s="117">
        <v>972</v>
      </c>
      <c r="H7" s="117">
        <v>87</v>
      </c>
      <c r="I7" s="117">
        <v>5878</v>
      </c>
      <c r="J7" s="117">
        <v>9</v>
      </c>
      <c r="K7" s="117">
        <v>869</v>
      </c>
      <c r="L7" s="117">
        <v>10</v>
      </c>
      <c r="M7" s="117">
        <v>377</v>
      </c>
    </row>
    <row r="8" spans="1:13" ht="29.25" customHeight="1">
      <c r="A8" s="107">
        <v>24</v>
      </c>
      <c r="B8" s="116">
        <v>137</v>
      </c>
      <c r="C8" s="116">
        <v>11512</v>
      </c>
      <c r="D8" s="117">
        <v>28</v>
      </c>
      <c r="E8" s="117">
        <v>3833</v>
      </c>
      <c r="F8" s="117">
        <v>7</v>
      </c>
      <c r="G8" s="117">
        <v>1022</v>
      </c>
      <c r="H8" s="117">
        <v>80</v>
      </c>
      <c r="I8" s="117">
        <v>5560</v>
      </c>
      <c r="J8" s="117">
        <v>11</v>
      </c>
      <c r="K8" s="117">
        <v>828</v>
      </c>
      <c r="L8" s="117">
        <v>11</v>
      </c>
      <c r="M8" s="117">
        <v>269</v>
      </c>
    </row>
    <row r="9" spans="1:13" ht="29.25" customHeight="1">
      <c r="A9" s="107">
        <v>25</v>
      </c>
      <c r="B9" s="116">
        <v>135</v>
      </c>
      <c r="C9" s="116">
        <v>12392</v>
      </c>
      <c r="D9" s="118">
        <v>33</v>
      </c>
      <c r="E9" s="118">
        <v>4253</v>
      </c>
      <c r="F9" s="118">
        <v>7</v>
      </c>
      <c r="G9" s="118">
        <v>1376</v>
      </c>
      <c r="H9" s="118">
        <v>77</v>
      </c>
      <c r="I9" s="118">
        <v>5844</v>
      </c>
      <c r="J9" s="118">
        <v>7</v>
      </c>
      <c r="K9" s="118">
        <v>490</v>
      </c>
      <c r="L9" s="118">
        <v>11</v>
      </c>
      <c r="M9" s="118">
        <v>429</v>
      </c>
    </row>
    <row r="10" spans="1:13" ht="29.25" customHeight="1">
      <c r="A10" s="110">
        <v>26</v>
      </c>
      <c r="B10" s="119">
        <f>SUM(D10,F10,H10,J10,L10,)</f>
        <v>108</v>
      </c>
      <c r="C10" s="119">
        <f>SUM(E10,G10,I10,K10,M10,)</f>
        <v>9452</v>
      </c>
      <c r="D10" s="383">
        <v>32</v>
      </c>
      <c r="E10" s="383">
        <v>3418</v>
      </c>
      <c r="F10" s="383">
        <v>6</v>
      </c>
      <c r="G10" s="383">
        <v>811</v>
      </c>
      <c r="H10" s="383">
        <v>57</v>
      </c>
      <c r="I10" s="383">
        <v>4591</v>
      </c>
      <c r="J10" s="383">
        <v>8</v>
      </c>
      <c r="K10" s="383">
        <v>463</v>
      </c>
      <c r="L10" s="383">
        <v>5</v>
      </c>
      <c r="M10" s="383">
        <v>169</v>
      </c>
    </row>
    <row r="11" spans="1:13" ht="20.25" customHeight="1">
      <c r="A11" s="120" t="s">
        <v>129</v>
      </c>
      <c r="B11" s="120"/>
      <c r="C11" s="120"/>
      <c r="M11" s="121" t="s">
        <v>130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97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opLeftCell="A7" zoomScaleNormal="100" workbookViewId="0">
      <selection activeCell="C10" sqref="C10:H21"/>
    </sheetView>
  </sheetViews>
  <sheetFormatPr defaultColWidth="10.75" defaultRowHeight="21.95" customHeight="1"/>
  <cols>
    <col min="1" max="1" width="12.75" style="103" customWidth="1"/>
    <col min="2" max="2" width="9.75" style="103" customWidth="1"/>
    <col min="3" max="8" width="9.125" style="103" customWidth="1"/>
    <col min="9" max="16384" width="10.75" style="103"/>
  </cols>
  <sheetData>
    <row r="1" spans="1:8" ht="30" customHeight="1">
      <c r="A1" s="404" t="s">
        <v>131</v>
      </c>
      <c r="B1" s="404"/>
      <c r="C1" s="404"/>
      <c r="D1" s="404"/>
      <c r="E1" s="404"/>
      <c r="F1" s="404"/>
      <c r="G1" s="404"/>
      <c r="H1" s="404"/>
    </row>
    <row r="2" spans="1:8" ht="28.5" customHeight="1"/>
    <row r="3" spans="1:8" ht="19.5" customHeight="1"/>
    <row r="4" spans="1:8" s="127" customFormat="1" ht="39" customHeight="1">
      <c r="A4" s="122" t="s">
        <v>132</v>
      </c>
      <c r="B4" s="123" t="s">
        <v>121</v>
      </c>
      <c r="C4" s="124" t="s">
        <v>133</v>
      </c>
      <c r="D4" s="125" t="s">
        <v>134</v>
      </c>
      <c r="E4" s="124" t="s">
        <v>135</v>
      </c>
      <c r="F4" s="125" t="s">
        <v>136</v>
      </c>
      <c r="G4" s="126" t="s">
        <v>137</v>
      </c>
      <c r="H4" s="126" t="s">
        <v>138</v>
      </c>
    </row>
    <row r="5" spans="1:8" s="131" customFormat="1" ht="30" customHeight="1">
      <c r="A5" s="107" t="s">
        <v>105</v>
      </c>
      <c r="B5" s="128">
        <v>50962</v>
      </c>
      <c r="C5" s="129">
        <v>6379</v>
      </c>
      <c r="D5" s="129">
        <v>2411</v>
      </c>
      <c r="E5" s="129">
        <v>10427</v>
      </c>
      <c r="F5" s="129">
        <v>6377</v>
      </c>
      <c r="G5" s="129">
        <v>12995</v>
      </c>
      <c r="H5" s="130">
        <v>12373</v>
      </c>
    </row>
    <row r="6" spans="1:8" s="131" customFormat="1" ht="30" customHeight="1">
      <c r="A6" s="107">
        <v>23</v>
      </c>
      <c r="B6" s="128">
        <v>68933</v>
      </c>
      <c r="C6" s="129">
        <v>5838</v>
      </c>
      <c r="D6" s="129">
        <v>5979</v>
      </c>
      <c r="E6" s="129">
        <v>12760</v>
      </c>
      <c r="F6" s="129">
        <v>4061</v>
      </c>
      <c r="G6" s="129">
        <v>11720</v>
      </c>
      <c r="H6" s="130">
        <v>28575</v>
      </c>
    </row>
    <row r="7" spans="1:8" s="131" customFormat="1" ht="30" customHeight="1">
      <c r="A7" s="107">
        <v>24</v>
      </c>
      <c r="B7" s="132">
        <v>78087</v>
      </c>
      <c r="C7" s="129">
        <v>6259</v>
      </c>
      <c r="D7" s="129">
        <v>7844</v>
      </c>
      <c r="E7" s="129">
        <v>12054</v>
      </c>
      <c r="F7" s="129">
        <v>2182</v>
      </c>
      <c r="G7" s="129">
        <v>16052</v>
      </c>
      <c r="H7" s="130">
        <v>33696</v>
      </c>
    </row>
    <row r="8" spans="1:8" s="131" customFormat="1" ht="30" customHeight="1">
      <c r="A8" s="107">
        <v>25</v>
      </c>
      <c r="B8" s="132">
        <f>SUM(C8:H8)</f>
        <v>81637</v>
      </c>
      <c r="C8" s="129">
        <v>8462</v>
      </c>
      <c r="D8" s="129">
        <v>6002</v>
      </c>
      <c r="E8" s="129">
        <v>10524</v>
      </c>
      <c r="F8" s="129">
        <v>5431</v>
      </c>
      <c r="G8" s="129">
        <v>17101</v>
      </c>
      <c r="H8" s="130">
        <v>34117</v>
      </c>
    </row>
    <row r="9" spans="1:8" s="131" customFormat="1" ht="30" customHeight="1">
      <c r="A9" s="110">
        <v>26</v>
      </c>
      <c r="B9" s="133">
        <f>SUM(C9:H9)</f>
        <v>90015</v>
      </c>
      <c r="C9" s="134">
        <f t="shared" ref="C9:H9" si="0">SUM(C10:C21)</f>
        <v>9415</v>
      </c>
      <c r="D9" s="134">
        <f t="shared" si="0"/>
        <v>15777</v>
      </c>
      <c r="E9" s="134">
        <f t="shared" si="0"/>
        <v>10292</v>
      </c>
      <c r="F9" s="134">
        <f t="shared" si="0"/>
        <v>5703</v>
      </c>
      <c r="G9" s="134">
        <f t="shared" si="0"/>
        <v>30343</v>
      </c>
      <c r="H9" s="135">
        <f t="shared" si="0"/>
        <v>18485</v>
      </c>
    </row>
    <row r="10" spans="1:8" s="131" customFormat="1" ht="30" customHeight="1">
      <c r="A10" s="136" t="s">
        <v>139</v>
      </c>
      <c r="B10" s="128">
        <f t="shared" ref="B10:B21" si="1">SUM(C10:H10)</f>
        <v>6536</v>
      </c>
      <c r="C10" s="384">
        <v>1748</v>
      </c>
      <c r="D10" s="385">
        <v>668</v>
      </c>
      <c r="E10" s="384">
        <v>638</v>
      </c>
      <c r="F10" s="384">
        <v>43</v>
      </c>
      <c r="G10" s="384">
        <v>1878</v>
      </c>
      <c r="H10" s="384">
        <v>1561</v>
      </c>
    </row>
    <row r="11" spans="1:8" s="131" customFormat="1" ht="30" customHeight="1">
      <c r="A11" s="137">
        <v>5</v>
      </c>
      <c r="B11" s="128">
        <f t="shared" si="1"/>
        <v>9050</v>
      </c>
      <c r="C11" s="385">
        <v>477</v>
      </c>
      <c r="D11" s="385">
        <v>1000</v>
      </c>
      <c r="E11" s="385">
        <v>1005</v>
      </c>
      <c r="F11" s="385">
        <v>950</v>
      </c>
      <c r="G11" s="385">
        <v>2647</v>
      </c>
      <c r="H11" s="385">
        <v>2971</v>
      </c>
    </row>
    <row r="12" spans="1:8" s="131" customFormat="1" ht="30" customHeight="1">
      <c r="A12" s="137">
        <v>6</v>
      </c>
      <c r="B12" s="128">
        <f t="shared" si="1"/>
        <v>8193</v>
      </c>
      <c r="C12" s="385">
        <v>195</v>
      </c>
      <c r="D12" s="385">
        <v>3172</v>
      </c>
      <c r="E12" s="385">
        <v>929</v>
      </c>
      <c r="F12" s="385">
        <v>169</v>
      </c>
      <c r="G12" s="385">
        <v>2565</v>
      </c>
      <c r="H12" s="385">
        <v>1163</v>
      </c>
    </row>
    <row r="13" spans="1:8" s="131" customFormat="1" ht="30" customHeight="1">
      <c r="A13" s="137">
        <v>7</v>
      </c>
      <c r="B13" s="128">
        <f t="shared" si="1"/>
        <v>8587</v>
      </c>
      <c r="C13" s="385">
        <v>855</v>
      </c>
      <c r="D13" s="385">
        <v>1293</v>
      </c>
      <c r="E13" s="385">
        <v>598</v>
      </c>
      <c r="F13" s="385">
        <v>1898</v>
      </c>
      <c r="G13" s="385">
        <v>1998</v>
      </c>
      <c r="H13" s="385">
        <v>1945</v>
      </c>
    </row>
    <row r="14" spans="1:8" s="131" customFormat="1" ht="30" customHeight="1">
      <c r="A14" s="137">
        <v>8</v>
      </c>
      <c r="B14" s="128">
        <f t="shared" si="1"/>
        <v>7491</v>
      </c>
      <c r="C14" s="385">
        <v>592</v>
      </c>
      <c r="D14" s="386">
        <v>2163</v>
      </c>
      <c r="E14" s="385">
        <v>1088</v>
      </c>
      <c r="F14" s="385">
        <v>180</v>
      </c>
      <c r="G14" s="385">
        <v>1995</v>
      </c>
      <c r="H14" s="385">
        <v>1473</v>
      </c>
    </row>
    <row r="15" spans="1:8" s="131" customFormat="1" ht="30" customHeight="1">
      <c r="A15" s="137">
        <v>9</v>
      </c>
      <c r="B15" s="128">
        <f t="shared" si="1"/>
        <v>7075</v>
      </c>
      <c r="C15" s="385">
        <v>205</v>
      </c>
      <c r="D15" s="385">
        <v>1053</v>
      </c>
      <c r="E15" s="385">
        <v>958</v>
      </c>
      <c r="F15" s="385">
        <v>26</v>
      </c>
      <c r="G15" s="385">
        <v>2774</v>
      </c>
      <c r="H15" s="385">
        <v>2059</v>
      </c>
    </row>
    <row r="16" spans="1:8" s="131" customFormat="1" ht="30" customHeight="1">
      <c r="A16" s="138">
        <v>10</v>
      </c>
      <c r="B16" s="128">
        <f t="shared" si="1"/>
        <v>9312</v>
      </c>
      <c r="C16" s="385">
        <v>967</v>
      </c>
      <c r="D16" s="385">
        <v>1590</v>
      </c>
      <c r="E16" s="385">
        <v>1183</v>
      </c>
      <c r="F16" s="385">
        <v>142</v>
      </c>
      <c r="G16" s="385">
        <v>3912</v>
      </c>
      <c r="H16" s="385">
        <v>1518</v>
      </c>
    </row>
    <row r="17" spans="1:8" s="131" customFormat="1" ht="30" customHeight="1">
      <c r="A17" s="138">
        <v>11</v>
      </c>
      <c r="B17" s="128">
        <f t="shared" si="1"/>
        <v>8351</v>
      </c>
      <c r="C17" s="385">
        <v>384</v>
      </c>
      <c r="D17" s="385">
        <v>1860</v>
      </c>
      <c r="E17" s="385">
        <v>742</v>
      </c>
      <c r="F17" s="385">
        <v>1243</v>
      </c>
      <c r="G17" s="385">
        <v>2959</v>
      </c>
      <c r="H17" s="385">
        <v>1163</v>
      </c>
    </row>
    <row r="18" spans="1:8" s="131" customFormat="1" ht="30" customHeight="1">
      <c r="A18" s="138">
        <v>12</v>
      </c>
      <c r="B18" s="128">
        <f t="shared" si="1"/>
        <v>4406</v>
      </c>
      <c r="C18" s="385">
        <v>157</v>
      </c>
      <c r="D18" s="385">
        <v>258</v>
      </c>
      <c r="E18" s="385">
        <v>353</v>
      </c>
      <c r="F18" s="385">
        <v>661</v>
      </c>
      <c r="G18" s="385">
        <v>2003</v>
      </c>
      <c r="H18" s="385">
        <v>974</v>
      </c>
    </row>
    <row r="19" spans="1:8" s="131" customFormat="1" ht="30" customHeight="1">
      <c r="A19" s="136" t="s">
        <v>140</v>
      </c>
      <c r="B19" s="128">
        <f t="shared" si="1"/>
        <v>6213</v>
      </c>
      <c r="C19" s="385">
        <v>1776</v>
      </c>
      <c r="D19" s="385">
        <v>852</v>
      </c>
      <c r="E19" s="385">
        <v>349</v>
      </c>
      <c r="F19" s="385">
        <v>140</v>
      </c>
      <c r="G19" s="385">
        <v>1735</v>
      </c>
      <c r="H19" s="385">
        <v>1361</v>
      </c>
    </row>
    <row r="20" spans="1:8" s="131" customFormat="1" ht="30" customHeight="1">
      <c r="A20" s="137">
        <v>2</v>
      </c>
      <c r="B20" s="128">
        <f t="shared" si="1"/>
        <v>7054</v>
      </c>
      <c r="C20" s="385">
        <v>1243</v>
      </c>
      <c r="D20" s="385">
        <v>1263</v>
      </c>
      <c r="E20" s="385">
        <v>787</v>
      </c>
      <c r="F20" s="385">
        <v>24</v>
      </c>
      <c r="G20" s="385">
        <v>2677</v>
      </c>
      <c r="H20" s="385">
        <v>1060</v>
      </c>
    </row>
    <row r="21" spans="1:8" s="131" customFormat="1" ht="30" customHeight="1">
      <c r="A21" s="139">
        <v>3</v>
      </c>
      <c r="B21" s="133">
        <f t="shared" si="1"/>
        <v>7747</v>
      </c>
      <c r="C21" s="387">
        <v>816</v>
      </c>
      <c r="D21" s="387">
        <v>605</v>
      </c>
      <c r="E21" s="387">
        <v>1662</v>
      </c>
      <c r="F21" s="387">
        <v>227</v>
      </c>
      <c r="G21" s="387">
        <v>3200</v>
      </c>
      <c r="H21" s="387">
        <v>1237</v>
      </c>
    </row>
    <row r="22" spans="1:8" s="131" customFormat="1" ht="20.25" customHeight="1">
      <c r="A22" s="140" t="s">
        <v>141</v>
      </c>
      <c r="H22" s="141"/>
    </row>
    <row r="23" spans="1:8" ht="22.5" customHeight="1">
      <c r="A23" s="112"/>
      <c r="H23" s="141"/>
    </row>
    <row r="24" spans="1:8" ht="21.95" customHeight="1">
      <c r="A24" s="112"/>
    </row>
    <row r="25" spans="1:8" ht="21.95" customHeight="1">
      <c r="A25" s="112"/>
    </row>
  </sheetData>
  <sheetProtection selectLockedCells="1"/>
  <mergeCells count="1">
    <mergeCell ref="A1:H1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89" orientation="portrait" useFirstPageNumber="1" verticalDpi="300" r:id="rId1"/>
  <headerFooter alignWithMargins="0">
    <oddHeader>&amp;R&amp;"ＭＳ ゴシック,標準"&amp;11 12. 教育・文化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showGridLines="0" tabSelected="1" showOutlineSymbols="0" zoomScaleNormal="100" zoomScaleSheetLayoutView="100" workbookViewId="0">
      <selection activeCell="N11" sqref="N11"/>
    </sheetView>
  </sheetViews>
  <sheetFormatPr defaultColWidth="10.75" defaultRowHeight="21.95" customHeight="1"/>
  <cols>
    <col min="1" max="1" width="9.375" style="103" customWidth="1"/>
    <col min="2" max="2" width="9.375" style="103" bestFit="1" customWidth="1"/>
    <col min="3" max="14" width="7.125" style="103" customWidth="1"/>
    <col min="15" max="16384" width="10.75" style="103"/>
  </cols>
  <sheetData>
    <row r="1" spans="1:14" ht="30" customHeight="1">
      <c r="A1" s="404" t="s">
        <v>142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4" ht="30" customHeight="1">
      <c r="A2" s="86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ht="19.5" customHeight="1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5"/>
      <c r="N3" s="145" t="s">
        <v>143</v>
      </c>
    </row>
    <row r="4" spans="1:14" s="131" customFormat="1" ht="25.5" customHeight="1">
      <c r="A4" s="146" t="s">
        <v>145</v>
      </c>
      <c r="B4" s="147" t="s">
        <v>121</v>
      </c>
      <c r="C4" s="148" t="s">
        <v>146</v>
      </c>
      <c r="D4" s="148" t="s">
        <v>147</v>
      </c>
      <c r="E4" s="148" t="s">
        <v>148</v>
      </c>
      <c r="F4" s="148" t="s">
        <v>149</v>
      </c>
      <c r="G4" s="148" t="s">
        <v>150</v>
      </c>
      <c r="H4" s="148" t="s">
        <v>151</v>
      </c>
      <c r="I4" s="148" t="s">
        <v>152</v>
      </c>
      <c r="J4" s="148" t="s">
        <v>153</v>
      </c>
      <c r="K4" s="148" t="s">
        <v>154</v>
      </c>
      <c r="L4" s="148" t="s">
        <v>155</v>
      </c>
      <c r="M4" s="148" t="s">
        <v>156</v>
      </c>
      <c r="N4" s="148" t="s">
        <v>157</v>
      </c>
    </row>
    <row r="5" spans="1:14" s="131" customFormat="1" ht="33" customHeight="1">
      <c r="A5" s="149" t="s">
        <v>105</v>
      </c>
      <c r="B5" s="150">
        <v>24185</v>
      </c>
      <c r="C5" s="151">
        <v>4002</v>
      </c>
      <c r="D5" s="151">
        <v>2436</v>
      </c>
      <c r="E5" s="151">
        <v>1334</v>
      </c>
      <c r="F5" s="151">
        <v>2605</v>
      </c>
      <c r="G5" s="151">
        <v>4314</v>
      </c>
      <c r="H5" s="151">
        <v>1542</v>
      </c>
      <c r="I5" s="151">
        <v>2092</v>
      </c>
      <c r="J5" s="151">
        <v>1200</v>
      </c>
      <c r="K5" s="151">
        <v>684</v>
      </c>
      <c r="L5" s="151">
        <v>125</v>
      </c>
      <c r="M5" s="151">
        <v>399</v>
      </c>
      <c r="N5" s="151">
        <v>3452</v>
      </c>
    </row>
    <row r="6" spans="1:14" s="131" customFormat="1" ht="33" customHeight="1">
      <c r="A6" s="149">
        <v>23</v>
      </c>
      <c r="B6" s="150">
        <v>30444</v>
      </c>
      <c r="C6" s="151">
        <v>8008</v>
      </c>
      <c r="D6" s="151">
        <v>5709</v>
      </c>
      <c r="E6" s="151">
        <v>1378</v>
      </c>
      <c r="F6" s="151">
        <v>3481</v>
      </c>
      <c r="G6" s="151">
        <v>5703</v>
      </c>
      <c r="H6" s="151">
        <v>1174</v>
      </c>
      <c r="I6" s="151">
        <v>1856</v>
      </c>
      <c r="J6" s="151">
        <v>1303</v>
      </c>
      <c r="K6" s="151">
        <v>268</v>
      </c>
      <c r="L6" s="151">
        <v>235</v>
      </c>
      <c r="M6" s="151">
        <v>149</v>
      </c>
      <c r="N6" s="151">
        <v>1180</v>
      </c>
    </row>
    <row r="7" spans="1:14" s="131" customFormat="1" ht="33" customHeight="1">
      <c r="A7" s="149">
        <v>24</v>
      </c>
      <c r="B7" s="150">
        <v>18473</v>
      </c>
      <c r="C7" s="151">
        <v>3550</v>
      </c>
      <c r="D7" s="151">
        <v>2651</v>
      </c>
      <c r="E7" s="151">
        <v>1325</v>
      </c>
      <c r="F7" s="151">
        <v>1679</v>
      </c>
      <c r="G7" s="151">
        <v>3679</v>
      </c>
      <c r="H7" s="151">
        <v>1062</v>
      </c>
      <c r="I7" s="151">
        <v>1348</v>
      </c>
      <c r="J7" s="151">
        <v>1334</v>
      </c>
      <c r="K7" s="151">
        <v>212</v>
      </c>
      <c r="L7" s="151">
        <v>310</v>
      </c>
      <c r="M7" s="151">
        <v>271</v>
      </c>
      <c r="N7" s="151">
        <v>1052</v>
      </c>
    </row>
    <row r="8" spans="1:14" s="131" customFormat="1" ht="33" customHeight="1">
      <c r="A8" s="149">
        <v>25</v>
      </c>
      <c r="B8" s="150">
        <f>SUM(C8:N8)</f>
        <v>25639</v>
      </c>
      <c r="C8" s="152">
        <v>2551</v>
      </c>
      <c r="D8" s="152">
        <v>2422</v>
      </c>
      <c r="E8" s="152">
        <v>1223</v>
      </c>
      <c r="F8" s="152">
        <v>4359</v>
      </c>
      <c r="G8" s="152">
        <v>7096</v>
      </c>
      <c r="H8" s="152">
        <v>3129</v>
      </c>
      <c r="I8" s="152">
        <v>1340</v>
      </c>
      <c r="J8" s="152">
        <v>1462</v>
      </c>
      <c r="K8" s="152">
        <v>521</v>
      </c>
      <c r="L8" s="152">
        <v>317</v>
      </c>
      <c r="M8" s="152">
        <v>385</v>
      </c>
      <c r="N8" s="152">
        <v>834</v>
      </c>
    </row>
    <row r="9" spans="1:14" s="131" customFormat="1" ht="33" customHeight="1">
      <c r="A9" s="153">
        <v>26</v>
      </c>
      <c r="B9" s="154">
        <f>SUM(C9:N9)</f>
        <v>18681</v>
      </c>
      <c r="C9" s="388">
        <v>2954</v>
      </c>
      <c r="D9" s="388">
        <v>1766</v>
      </c>
      <c r="E9" s="388">
        <v>1114</v>
      </c>
      <c r="F9" s="388">
        <v>1469</v>
      </c>
      <c r="G9" s="388">
        <v>3382</v>
      </c>
      <c r="H9" s="388">
        <v>1514</v>
      </c>
      <c r="I9" s="388">
        <v>2433</v>
      </c>
      <c r="J9" s="388">
        <v>751</v>
      </c>
      <c r="K9" s="388">
        <v>216</v>
      </c>
      <c r="L9" s="388">
        <v>288</v>
      </c>
      <c r="M9" s="388">
        <v>543</v>
      </c>
      <c r="N9" s="388">
        <v>2251</v>
      </c>
    </row>
    <row r="10" spans="1:14" ht="21.95" customHeight="1">
      <c r="N10" s="112" t="s">
        <v>321</v>
      </c>
    </row>
  </sheetData>
  <sheetProtection selectLockedCells="1"/>
  <mergeCells count="1">
    <mergeCell ref="A1:N1"/>
  </mergeCells>
  <phoneticPr fontId="7"/>
  <printOptions horizontalCentered="1"/>
  <pageMargins left="0.59055118110236227" right="0.59055118110236227" top="0.78740157480314965" bottom="0.39370078740157483" header="0.31496062992125984" footer="0.19685039370078741"/>
  <pageSetup paperSize="9" firstPageNumber="187" orientation="landscape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showGridLines="0" zoomScaleNormal="100" workbookViewId="0">
      <selection activeCell="N10" sqref="N10"/>
    </sheetView>
  </sheetViews>
  <sheetFormatPr defaultRowHeight="13.5"/>
  <cols>
    <col min="1" max="1" width="10.25" style="155" customWidth="1"/>
    <col min="2" max="2" width="8.75" style="155" customWidth="1"/>
    <col min="3" max="14" width="7.875" style="155" customWidth="1"/>
    <col min="15" max="16384" width="9" style="155"/>
  </cols>
  <sheetData>
    <row r="1" spans="1:14" ht="30" customHeight="1">
      <c r="A1" s="464" t="s">
        <v>158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</row>
    <row r="2" spans="1:14" ht="30" customHeight="1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s="159" customFormat="1" ht="22.5" customHeight="1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8" t="s">
        <v>159</v>
      </c>
    </row>
    <row r="4" spans="1:14" s="159" customFormat="1" ht="27" customHeight="1">
      <c r="A4" s="160" t="s">
        <v>160</v>
      </c>
      <c r="B4" s="161" t="s">
        <v>161</v>
      </c>
      <c r="C4" s="162" t="s">
        <v>162</v>
      </c>
      <c r="D4" s="162" t="s">
        <v>163</v>
      </c>
      <c r="E4" s="162" t="s">
        <v>148</v>
      </c>
      <c r="F4" s="162" t="s">
        <v>149</v>
      </c>
      <c r="G4" s="162" t="s">
        <v>150</v>
      </c>
      <c r="H4" s="162" t="s">
        <v>151</v>
      </c>
      <c r="I4" s="162" t="s">
        <v>152</v>
      </c>
      <c r="J4" s="162" t="s">
        <v>153</v>
      </c>
      <c r="K4" s="162" t="s">
        <v>154</v>
      </c>
      <c r="L4" s="162" t="s">
        <v>155</v>
      </c>
      <c r="M4" s="162" t="s">
        <v>156</v>
      </c>
      <c r="N4" s="163" t="s">
        <v>157</v>
      </c>
    </row>
    <row r="5" spans="1:14" s="159" customFormat="1" ht="29.25" customHeight="1">
      <c r="A5" s="164" t="s">
        <v>164</v>
      </c>
      <c r="B5" s="165">
        <v>86949</v>
      </c>
      <c r="C5" s="166">
        <v>2477</v>
      </c>
      <c r="D5" s="166">
        <v>5968</v>
      </c>
      <c r="E5" s="166">
        <v>2481</v>
      </c>
      <c r="F5" s="166">
        <v>3824</v>
      </c>
      <c r="G5" s="166">
        <v>16440</v>
      </c>
      <c r="H5" s="166">
        <v>34422</v>
      </c>
      <c r="I5" s="166">
        <v>2519</v>
      </c>
      <c r="J5" s="166">
        <v>9429</v>
      </c>
      <c r="K5" s="166">
        <v>3121</v>
      </c>
      <c r="L5" s="166">
        <v>1128</v>
      </c>
      <c r="M5" s="166">
        <v>2398</v>
      </c>
      <c r="N5" s="167">
        <v>2742</v>
      </c>
    </row>
    <row r="6" spans="1:14" s="159" customFormat="1" ht="29.25" customHeight="1">
      <c r="A6" s="164">
        <v>23</v>
      </c>
      <c r="B6" s="165">
        <v>59237</v>
      </c>
      <c r="C6" s="166">
        <v>3265</v>
      </c>
      <c r="D6" s="166">
        <v>4807</v>
      </c>
      <c r="E6" s="166">
        <v>2271</v>
      </c>
      <c r="F6" s="166">
        <v>9352</v>
      </c>
      <c r="G6" s="166">
        <v>14897</v>
      </c>
      <c r="H6" s="166">
        <v>2270</v>
      </c>
      <c r="I6" s="166">
        <v>3803</v>
      </c>
      <c r="J6" s="166">
        <v>9983</v>
      </c>
      <c r="K6" s="166">
        <v>1694</v>
      </c>
      <c r="L6" s="166">
        <v>1315</v>
      </c>
      <c r="M6" s="166">
        <v>2623</v>
      </c>
      <c r="N6" s="167">
        <v>2957</v>
      </c>
    </row>
    <row r="7" spans="1:14" s="159" customFormat="1" ht="29.25" customHeight="1">
      <c r="A7" s="164">
        <v>24</v>
      </c>
      <c r="B7" s="165">
        <v>92048</v>
      </c>
      <c r="C7" s="166">
        <v>3352</v>
      </c>
      <c r="D7" s="166">
        <v>4627</v>
      </c>
      <c r="E7" s="166">
        <v>2828</v>
      </c>
      <c r="F7" s="166">
        <v>8145</v>
      </c>
      <c r="G7" s="166">
        <v>30381</v>
      </c>
      <c r="H7" s="166">
        <v>20878</v>
      </c>
      <c r="I7" s="166">
        <v>3186</v>
      </c>
      <c r="J7" s="166">
        <v>8344</v>
      </c>
      <c r="K7" s="166">
        <v>1572</v>
      </c>
      <c r="L7" s="166">
        <v>1503</v>
      </c>
      <c r="M7" s="166">
        <v>2833</v>
      </c>
      <c r="N7" s="167">
        <v>4399</v>
      </c>
    </row>
    <row r="8" spans="1:14" s="159" customFormat="1" ht="29.25" customHeight="1">
      <c r="A8" s="164">
        <v>25</v>
      </c>
      <c r="B8" s="165">
        <v>63170</v>
      </c>
      <c r="C8" s="168">
        <v>3224</v>
      </c>
      <c r="D8" s="168">
        <v>5377</v>
      </c>
      <c r="E8" s="168">
        <v>2690</v>
      </c>
      <c r="F8" s="168">
        <v>3280</v>
      </c>
      <c r="G8" s="168">
        <v>7851</v>
      </c>
      <c r="H8" s="168">
        <v>6201</v>
      </c>
      <c r="I8" s="168">
        <v>7641</v>
      </c>
      <c r="J8" s="168">
        <v>11238</v>
      </c>
      <c r="K8" s="168">
        <v>2406</v>
      </c>
      <c r="L8" s="168">
        <v>1451</v>
      </c>
      <c r="M8" s="168">
        <v>4545</v>
      </c>
      <c r="N8" s="169">
        <v>7266</v>
      </c>
    </row>
    <row r="9" spans="1:14" s="159" customFormat="1" ht="29.25" customHeight="1">
      <c r="A9" s="170">
        <v>26</v>
      </c>
      <c r="B9" s="171">
        <f>SUM(C9:N9)</f>
        <v>92559</v>
      </c>
      <c r="C9" s="389">
        <v>2486</v>
      </c>
      <c r="D9" s="389">
        <v>6414</v>
      </c>
      <c r="E9" s="389">
        <v>17935</v>
      </c>
      <c r="F9" s="389">
        <v>13662</v>
      </c>
      <c r="G9" s="389">
        <v>18881</v>
      </c>
      <c r="H9" s="389">
        <v>7600</v>
      </c>
      <c r="I9" s="389">
        <v>2814</v>
      </c>
      <c r="J9" s="389">
        <v>9673</v>
      </c>
      <c r="K9" s="389">
        <v>995</v>
      </c>
      <c r="L9" s="389">
        <v>1630</v>
      </c>
      <c r="M9" s="389">
        <v>3777</v>
      </c>
      <c r="N9" s="390">
        <v>6692</v>
      </c>
    </row>
    <row r="10" spans="1:14" s="159" customFormat="1" ht="20.25" customHeight="1">
      <c r="A10" s="157"/>
      <c r="C10" s="157"/>
      <c r="D10" s="157"/>
      <c r="E10" s="157"/>
      <c r="F10" s="157"/>
      <c r="G10" s="157"/>
      <c r="H10" s="157"/>
      <c r="I10" s="157"/>
      <c r="J10" s="157"/>
      <c r="K10" s="157"/>
      <c r="N10" s="158" t="s">
        <v>165</v>
      </c>
    </row>
    <row r="11" spans="1:14">
      <c r="A11" s="172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</row>
  </sheetData>
  <sheetProtection selectLockedCells="1"/>
  <mergeCells count="1">
    <mergeCell ref="A1:N1"/>
  </mergeCells>
  <phoneticPr fontId="7"/>
  <printOptions horizontalCentered="1"/>
  <pageMargins left="0.59055118110236227" right="0.59055118110236227" top="0.78740157480314965" bottom="0.39370078740157483" header="0.31496062992125984" footer="0.19685039370078741"/>
  <pageSetup paperSize="9" firstPageNumber="188" orientation="landscape" useFirstPageNumber="1" horizontalDpi="240" verticalDpi="240" r:id="rId1"/>
  <headerFooter alignWithMargins="0">
    <oddHeader xml:space="preserve">&amp;R&amp;"ＭＳ ゴシック,標準"&amp;11 12. 教育・文化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showGridLines="0" showOutlineSymbols="0" zoomScale="120" zoomScaleNormal="120" workbookViewId="0">
      <selection activeCell="C9" sqref="C9:N9"/>
    </sheetView>
  </sheetViews>
  <sheetFormatPr defaultColWidth="10.75" defaultRowHeight="21.95" customHeight="1"/>
  <cols>
    <col min="1" max="1" width="9.375" style="103" customWidth="1"/>
    <col min="2" max="2" width="9.375" style="103" bestFit="1" customWidth="1"/>
    <col min="3" max="14" width="7.125" style="103" customWidth="1"/>
    <col min="15" max="16384" width="10.75" style="103"/>
  </cols>
  <sheetData>
    <row r="1" spans="1:14" ht="30" customHeight="1">
      <c r="A1" s="404" t="s">
        <v>166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4" ht="30" customHeight="1">
      <c r="A2" s="86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ht="19.5" customHeight="1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5"/>
      <c r="N3" s="145" t="s">
        <v>143</v>
      </c>
    </row>
    <row r="4" spans="1:14" s="131" customFormat="1" ht="25.5" customHeight="1">
      <c r="A4" s="146" t="s">
        <v>145</v>
      </c>
      <c r="B4" s="147" t="s">
        <v>121</v>
      </c>
      <c r="C4" s="148" t="s">
        <v>146</v>
      </c>
      <c r="D4" s="148" t="s">
        <v>147</v>
      </c>
      <c r="E4" s="148" t="s">
        <v>148</v>
      </c>
      <c r="F4" s="148" t="s">
        <v>149</v>
      </c>
      <c r="G4" s="148" t="s">
        <v>150</v>
      </c>
      <c r="H4" s="148" t="s">
        <v>151</v>
      </c>
      <c r="I4" s="148" t="s">
        <v>152</v>
      </c>
      <c r="J4" s="148" t="s">
        <v>153</v>
      </c>
      <c r="K4" s="148" t="s">
        <v>154</v>
      </c>
      <c r="L4" s="148" t="s">
        <v>155</v>
      </c>
      <c r="M4" s="148" t="s">
        <v>156</v>
      </c>
      <c r="N4" s="148" t="s">
        <v>157</v>
      </c>
    </row>
    <row r="5" spans="1:14" s="131" customFormat="1" ht="33" customHeight="1">
      <c r="A5" s="149" t="s">
        <v>105</v>
      </c>
      <c r="B5" s="150">
        <v>63733</v>
      </c>
      <c r="C5" s="151">
        <v>8896</v>
      </c>
      <c r="D5" s="151">
        <v>6285</v>
      </c>
      <c r="E5" s="151">
        <v>3772</v>
      </c>
      <c r="F5" s="151">
        <v>4012</v>
      </c>
      <c r="G5" s="151">
        <v>6461</v>
      </c>
      <c r="H5" s="151">
        <v>6239</v>
      </c>
      <c r="I5" s="151">
        <v>8013</v>
      </c>
      <c r="J5" s="151">
        <v>10341</v>
      </c>
      <c r="K5" s="151">
        <v>1627</v>
      </c>
      <c r="L5" s="151">
        <v>1613</v>
      </c>
      <c r="M5" s="151">
        <v>2058</v>
      </c>
      <c r="N5" s="151">
        <v>4416</v>
      </c>
    </row>
    <row r="6" spans="1:14" s="131" customFormat="1" ht="33" customHeight="1">
      <c r="A6" s="149">
        <v>23</v>
      </c>
      <c r="B6" s="150">
        <v>61531</v>
      </c>
      <c r="C6" s="151">
        <v>3946</v>
      </c>
      <c r="D6" s="151">
        <v>5007</v>
      </c>
      <c r="E6" s="151">
        <v>4151</v>
      </c>
      <c r="F6" s="151">
        <v>3268</v>
      </c>
      <c r="G6" s="151">
        <v>8784</v>
      </c>
      <c r="H6" s="151">
        <v>5984</v>
      </c>
      <c r="I6" s="151">
        <v>9594</v>
      </c>
      <c r="J6" s="151">
        <v>10041</v>
      </c>
      <c r="K6" s="151">
        <v>2546</v>
      </c>
      <c r="L6" s="151">
        <v>1957</v>
      </c>
      <c r="M6" s="151">
        <v>1680</v>
      </c>
      <c r="N6" s="151">
        <v>4573</v>
      </c>
    </row>
    <row r="7" spans="1:14" s="131" customFormat="1" ht="33" customHeight="1">
      <c r="A7" s="149">
        <v>24</v>
      </c>
      <c r="B7" s="150">
        <v>64334</v>
      </c>
      <c r="C7" s="151">
        <v>5036</v>
      </c>
      <c r="D7" s="151">
        <v>4978</v>
      </c>
      <c r="E7" s="151">
        <v>3642</v>
      </c>
      <c r="F7" s="151">
        <v>5347</v>
      </c>
      <c r="G7" s="151">
        <v>8154</v>
      </c>
      <c r="H7" s="151">
        <v>6671</v>
      </c>
      <c r="I7" s="151">
        <v>7932</v>
      </c>
      <c r="J7" s="151">
        <v>8901</v>
      </c>
      <c r="K7" s="151">
        <v>2653</v>
      </c>
      <c r="L7" s="151">
        <v>2623</v>
      </c>
      <c r="M7" s="151">
        <v>3111</v>
      </c>
      <c r="N7" s="151">
        <v>5286</v>
      </c>
    </row>
    <row r="8" spans="1:14" s="131" customFormat="1" ht="33" customHeight="1">
      <c r="A8" s="149">
        <v>25</v>
      </c>
      <c r="B8" s="150">
        <v>65308</v>
      </c>
      <c r="C8" s="152">
        <v>5569</v>
      </c>
      <c r="D8" s="152">
        <v>5229</v>
      </c>
      <c r="E8" s="152">
        <v>3995</v>
      </c>
      <c r="F8" s="152">
        <v>5505</v>
      </c>
      <c r="G8" s="152">
        <v>8589</v>
      </c>
      <c r="H8" s="152">
        <v>4023</v>
      </c>
      <c r="I8" s="152">
        <v>8582</v>
      </c>
      <c r="J8" s="152">
        <v>10526</v>
      </c>
      <c r="K8" s="152">
        <v>2373</v>
      </c>
      <c r="L8" s="152">
        <v>2632</v>
      </c>
      <c r="M8" s="152">
        <v>2687</v>
      </c>
      <c r="N8" s="152">
        <v>5598</v>
      </c>
    </row>
    <row r="9" spans="1:14" s="131" customFormat="1" ht="33" customHeight="1">
      <c r="A9" s="153">
        <v>26</v>
      </c>
      <c r="B9" s="154">
        <f>SUM(C9:N9)</f>
        <v>77953</v>
      </c>
      <c r="C9" s="388">
        <v>7922</v>
      </c>
      <c r="D9" s="388">
        <v>5843</v>
      </c>
      <c r="E9" s="388">
        <v>4392</v>
      </c>
      <c r="F9" s="388">
        <v>4624</v>
      </c>
      <c r="G9" s="388">
        <v>8805</v>
      </c>
      <c r="H9" s="388">
        <v>4600</v>
      </c>
      <c r="I9" s="388">
        <v>10438</v>
      </c>
      <c r="J9" s="388">
        <v>15819</v>
      </c>
      <c r="K9" s="388">
        <v>1912</v>
      </c>
      <c r="L9" s="388">
        <v>2552</v>
      </c>
      <c r="M9" s="388">
        <v>3103</v>
      </c>
      <c r="N9" s="388">
        <v>7943</v>
      </c>
    </row>
    <row r="10" spans="1:14" ht="20.25" customHeight="1">
      <c r="A10" s="131"/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41" t="s">
        <v>167</v>
      </c>
    </row>
  </sheetData>
  <sheetProtection selectLockedCells="1"/>
  <mergeCells count="1">
    <mergeCell ref="A1:N1"/>
  </mergeCells>
  <phoneticPr fontId="7"/>
  <printOptions horizontalCentered="1"/>
  <pageMargins left="0.59055118110236227" right="0.59055118110236227" top="0.78740157480314965" bottom="0.39370078740157483" header="0.31496062992125984" footer="0.19685039370078741"/>
  <pageSetup paperSize="9" firstPageNumber="187" orientation="landscape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showGridLines="0" topLeftCell="A13" zoomScale="110" zoomScaleNormal="110" zoomScaleSheetLayoutView="80" workbookViewId="0">
      <selection activeCell="R6" sqref="R6:V29"/>
    </sheetView>
  </sheetViews>
  <sheetFormatPr defaultColWidth="10.625" defaultRowHeight="21.95" customHeight="1"/>
  <cols>
    <col min="1" max="1" width="4.375" style="174" customWidth="1"/>
    <col min="2" max="2" width="11.625" style="174" customWidth="1"/>
    <col min="3" max="4" width="7.875" style="177" customWidth="1"/>
    <col min="5" max="7" width="7.875" style="174" customWidth="1"/>
    <col min="8" max="9" width="7.875" style="177" customWidth="1"/>
    <col min="10" max="12" width="7.875" style="174" customWidth="1"/>
    <col min="13" max="14" width="7.875" style="177" customWidth="1"/>
    <col min="15" max="17" width="7.875" style="174" customWidth="1"/>
    <col min="18" max="19" width="7.875" style="177" customWidth="1"/>
    <col min="20" max="22" width="7.875" style="174" customWidth="1"/>
    <col min="23" max="23" width="7.625" style="174" customWidth="1"/>
    <col min="24" max="24" width="18.875" style="174" customWidth="1"/>
    <col min="25" max="16384" width="10.625" style="174"/>
  </cols>
  <sheetData>
    <row r="1" spans="1:24" ht="42.75" customHeight="1">
      <c r="A1" s="476" t="s">
        <v>168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6"/>
      <c r="P1" s="476"/>
      <c r="Q1" s="476"/>
      <c r="R1" s="173"/>
      <c r="S1" s="173"/>
      <c r="T1" s="173"/>
      <c r="U1" s="173"/>
      <c r="V1" s="173"/>
    </row>
    <row r="2" spans="1:24" ht="42.75" customHeight="1">
      <c r="A2" s="175"/>
      <c r="B2" s="175"/>
      <c r="C2" s="176"/>
      <c r="D2" s="176"/>
      <c r="E2" s="175"/>
      <c r="H2" s="176"/>
      <c r="I2" s="176"/>
      <c r="J2" s="175"/>
      <c r="M2" s="176"/>
      <c r="N2" s="176"/>
      <c r="O2" s="175"/>
      <c r="R2" s="176"/>
      <c r="S2" s="176"/>
      <c r="T2" s="175"/>
      <c r="X2" s="177"/>
    </row>
    <row r="3" spans="1:24" ht="20.100000000000001" customHeight="1">
      <c r="A3" s="175"/>
      <c r="B3" s="175"/>
      <c r="C3" s="176"/>
      <c r="D3" s="176"/>
      <c r="E3" s="175"/>
      <c r="H3" s="176"/>
      <c r="I3" s="176"/>
      <c r="J3" s="175"/>
      <c r="M3" s="176"/>
      <c r="N3" s="176"/>
      <c r="O3" s="175"/>
      <c r="R3" s="176"/>
      <c r="S3" s="176"/>
      <c r="T3" s="175"/>
      <c r="X3" s="177"/>
    </row>
    <row r="4" spans="1:24" s="178" customFormat="1" ht="21.95" customHeight="1">
      <c r="A4" s="465" t="s">
        <v>169</v>
      </c>
      <c r="B4" s="477"/>
      <c r="C4" s="475" t="s">
        <v>170</v>
      </c>
      <c r="D4" s="469"/>
      <c r="E4" s="469"/>
      <c r="F4" s="469"/>
      <c r="G4" s="470"/>
      <c r="H4" s="469" t="s">
        <v>171</v>
      </c>
      <c r="I4" s="469"/>
      <c r="J4" s="469"/>
      <c r="K4" s="469"/>
      <c r="L4" s="469"/>
      <c r="M4" s="475" t="s">
        <v>172</v>
      </c>
      <c r="N4" s="469"/>
      <c r="O4" s="469"/>
      <c r="P4" s="469"/>
      <c r="Q4" s="469"/>
      <c r="R4" s="475" t="s">
        <v>173</v>
      </c>
      <c r="S4" s="469"/>
      <c r="T4" s="469"/>
      <c r="U4" s="469"/>
      <c r="V4" s="469"/>
      <c r="X4" s="179"/>
    </row>
    <row r="5" spans="1:24" s="178" customFormat="1" ht="30" customHeight="1">
      <c r="A5" s="478"/>
      <c r="B5" s="479"/>
      <c r="C5" s="180" t="s">
        <v>174</v>
      </c>
      <c r="D5" s="181" t="s">
        <v>175</v>
      </c>
      <c r="E5" s="181" t="s">
        <v>176</v>
      </c>
      <c r="F5" s="180" t="s">
        <v>177</v>
      </c>
      <c r="G5" s="181" t="s">
        <v>178</v>
      </c>
      <c r="H5" s="180" t="s">
        <v>174</v>
      </c>
      <c r="I5" s="181" t="s">
        <v>175</v>
      </c>
      <c r="J5" s="181" t="s">
        <v>176</v>
      </c>
      <c r="K5" s="180" t="s">
        <v>177</v>
      </c>
      <c r="L5" s="181" t="s">
        <v>178</v>
      </c>
      <c r="M5" s="182" t="s">
        <v>174</v>
      </c>
      <c r="N5" s="181" t="s">
        <v>175</v>
      </c>
      <c r="O5" s="181" t="s">
        <v>176</v>
      </c>
      <c r="P5" s="180" t="s">
        <v>177</v>
      </c>
      <c r="Q5" s="180" t="s">
        <v>178</v>
      </c>
      <c r="R5" s="180" t="s">
        <v>174</v>
      </c>
      <c r="S5" s="181" t="s">
        <v>175</v>
      </c>
      <c r="T5" s="181" t="s">
        <v>176</v>
      </c>
      <c r="U5" s="180" t="s">
        <v>177</v>
      </c>
      <c r="V5" s="180" t="s">
        <v>178</v>
      </c>
      <c r="X5" s="183"/>
    </row>
    <row r="6" spans="1:24" s="178" customFormat="1" ht="22.5" customHeight="1">
      <c r="A6" s="465" t="s">
        <v>179</v>
      </c>
      <c r="B6" s="466"/>
      <c r="C6" s="184">
        <v>283</v>
      </c>
      <c r="D6" s="185">
        <v>243</v>
      </c>
      <c r="E6" s="186">
        <v>283</v>
      </c>
      <c r="F6" s="187">
        <v>292</v>
      </c>
      <c r="G6" s="186">
        <v>344</v>
      </c>
      <c r="H6" s="184">
        <v>281</v>
      </c>
      <c r="I6" s="185">
        <v>238</v>
      </c>
      <c r="J6" s="186">
        <v>279</v>
      </c>
      <c r="K6" s="187">
        <v>290</v>
      </c>
      <c r="L6" s="186">
        <v>339</v>
      </c>
      <c r="M6" s="188">
        <v>277</v>
      </c>
      <c r="N6" s="189">
        <v>238</v>
      </c>
      <c r="O6" s="190">
        <v>279</v>
      </c>
      <c r="P6" s="191">
        <v>295</v>
      </c>
      <c r="Q6" s="191">
        <v>342</v>
      </c>
      <c r="R6" s="207">
        <v>280</v>
      </c>
      <c r="S6" s="189">
        <v>240</v>
      </c>
      <c r="T6" s="190">
        <v>279</v>
      </c>
      <c r="U6" s="191">
        <v>294</v>
      </c>
      <c r="V6" s="191">
        <v>342</v>
      </c>
      <c r="X6" s="192"/>
    </row>
    <row r="7" spans="1:24" s="178" customFormat="1" ht="22.5" customHeight="1">
      <c r="A7" s="467" t="s">
        <v>180</v>
      </c>
      <c r="B7" s="468"/>
      <c r="C7" s="193">
        <v>179814</v>
      </c>
      <c r="D7" s="194">
        <v>10365</v>
      </c>
      <c r="E7" s="195">
        <v>226186</v>
      </c>
      <c r="F7" s="196">
        <v>15412</v>
      </c>
      <c r="G7" s="194">
        <v>330953</v>
      </c>
      <c r="H7" s="193">
        <v>172176</v>
      </c>
      <c r="I7" s="194">
        <v>10447</v>
      </c>
      <c r="J7" s="195">
        <v>215034</v>
      </c>
      <c r="K7" s="196">
        <v>11440</v>
      </c>
      <c r="L7" s="194">
        <v>322849</v>
      </c>
      <c r="M7" s="197">
        <v>167953</v>
      </c>
      <c r="N7" s="198">
        <v>13952</v>
      </c>
      <c r="O7" s="199">
        <v>213553</v>
      </c>
      <c r="P7" s="200">
        <v>11540</v>
      </c>
      <c r="Q7" s="200">
        <v>323760</v>
      </c>
      <c r="R7" s="391">
        <v>166676</v>
      </c>
      <c r="S7" s="198">
        <v>15905</v>
      </c>
      <c r="T7" s="199">
        <v>209001</v>
      </c>
      <c r="U7" s="200">
        <v>12402</v>
      </c>
      <c r="V7" s="200">
        <v>324466</v>
      </c>
      <c r="X7" s="183"/>
    </row>
    <row r="8" spans="1:24" s="178" customFormat="1" ht="22.5" customHeight="1">
      <c r="A8" s="469" t="s">
        <v>181</v>
      </c>
      <c r="B8" s="470"/>
      <c r="C8" s="193">
        <v>43997</v>
      </c>
      <c r="D8" s="195">
        <v>2605</v>
      </c>
      <c r="E8" s="201">
        <v>52366</v>
      </c>
      <c r="F8" s="202">
        <v>4282</v>
      </c>
      <c r="G8" s="201">
        <v>15827</v>
      </c>
      <c r="H8" s="193">
        <v>34838</v>
      </c>
      <c r="I8" s="195">
        <v>191</v>
      </c>
      <c r="J8" s="201">
        <v>42560</v>
      </c>
      <c r="K8" s="202">
        <v>211</v>
      </c>
      <c r="L8" s="201">
        <v>17717</v>
      </c>
      <c r="M8" s="197">
        <v>36005</v>
      </c>
      <c r="N8" s="199">
        <v>346</v>
      </c>
      <c r="O8" s="203">
        <v>44133</v>
      </c>
      <c r="P8" s="204">
        <v>476</v>
      </c>
      <c r="Q8" s="204">
        <v>19747</v>
      </c>
      <c r="R8" s="391">
        <v>37637</v>
      </c>
      <c r="S8" s="199">
        <v>439</v>
      </c>
      <c r="T8" s="203">
        <v>455546</v>
      </c>
      <c r="U8" s="204">
        <v>602</v>
      </c>
      <c r="V8" s="204">
        <v>22086</v>
      </c>
      <c r="X8" s="205"/>
    </row>
    <row r="9" spans="1:24" s="178" customFormat="1" ht="22.5" customHeight="1">
      <c r="A9" s="471" t="s">
        <v>182</v>
      </c>
      <c r="B9" s="206" t="s">
        <v>183</v>
      </c>
      <c r="C9" s="184">
        <v>202593</v>
      </c>
      <c r="D9" s="185">
        <v>6278</v>
      </c>
      <c r="E9" s="185">
        <v>287433</v>
      </c>
      <c r="F9" s="184">
        <v>15805</v>
      </c>
      <c r="G9" s="185">
        <v>187283</v>
      </c>
      <c r="H9" s="184">
        <v>201007</v>
      </c>
      <c r="I9" s="185">
        <v>5578</v>
      </c>
      <c r="J9" s="185">
        <v>272233</v>
      </c>
      <c r="K9" s="184">
        <v>14476</v>
      </c>
      <c r="L9" s="185">
        <v>185349</v>
      </c>
      <c r="M9" s="188">
        <v>212220</v>
      </c>
      <c r="N9" s="189">
        <v>8666</v>
      </c>
      <c r="O9" s="189">
        <v>264334</v>
      </c>
      <c r="P9" s="207">
        <v>12844</v>
      </c>
      <c r="Q9" s="207">
        <v>196670</v>
      </c>
      <c r="R9" s="207">
        <v>217334</v>
      </c>
      <c r="S9" s="189">
        <v>8772</v>
      </c>
      <c r="T9" s="189">
        <v>257948</v>
      </c>
      <c r="U9" s="207">
        <v>12010</v>
      </c>
      <c r="V9" s="207">
        <v>203812</v>
      </c>
      <c r="X9" s="205"/>
    </row>
    <row r="10" spans="1:24" s="178" customFormat="1" ht="22.5" customHeight="1">
      <c r="A10" s="472"/>
      <c r="B10" s="206" t="s">
        <v>184</v>
      </c>
      <c r="C10" s="184">
        <v>92440</v>
      </c>
      <c r="D10" s="185">
        <v>6365</v>
      </c>
      <c r="E10" s="185">
        <v>138787</v>
      </c>
      <c r="F10" s="184">
        <v>21148</v>
      </c>
      <c r="G10" s="185">
        <v>74744</v>
      </c>
      <c r="H10" s="184">
        <v>91492</v>
      </c>
      <c r="I10" s="185">
        <v>5050</v>
      </c>
      <c r="J10" s="185">
        <v>133993</v>
      </c>
      <c r="K10" s="184">
        <v>13330</v>
      </c>
      <c r="L10" s="185">
        <v>66963</v>
      </c>
      <c r="M10" s="188">
        <v>97063</v>
      </c>
      <c r="N10" s="189">
        <v>6255</v>
      </c>
      <c r="O10" s="189">
        <v>130536</v>
      </c>
      <c r="P10" s="207">
        <v>10441</v>
      </c>
      <c r="Q10" s="207">
        <v>73690</v>
      </c>
      <c r="R10" s="207">
        <v>101142</v>
      </c>
      <c r="S10" s="189">
        <v>6388</v>
      </c>
      <c r="T10" s="189">
        <v>127807</v>
      </c>
      <c r="U10" s="207">
        <v>10730</v>
      </c>
      <c r="V10" s="207">
        <v>78924</v>
      </c>
      <c r="X10" s="192"/>
    </row>
    <row r="11" spans="1:24" s="178" customFormat="1" ht="22.5" customHeight="1">
      <c r="A11" s="472"/>
      <c r="B11" s="206" t="s">
        <v>185</v>
      </c>
      <c r="C11" s="184">
        <v>2410</v>
      </c>
      <c r="D11" s="185">
        <v>169</v>
      </c>
      <c r="E11" s="185">
        <v>2744</v>
      </c>
      <c r="F11" s="184">
        <v>128</v>
      </c>
      <c r="G11" s="185">
        <v>2543</v>
      </c>
      <c r="H11" s="184">
        <v>2404</v>
      </c>
      <c r="I11" s="185">
        <v>199</v>
      </c>
      <c r="J11" s="185">
        <v>2220</v>
      </c>
      <c r="K11" s="184">
        <v>162</v>
      </c>
      <c r="L11" s="185">
        <v>2290</v>
      </c>
      <c r="M11" s="188">
        <v>2355</v>
      </c>
      <c r="N11" s="189">
        <v>670</v>
      </c>
      <c r="O11" s="189">
        <v>2160</v>
      </c>
      <c r="P11" s="207">
        <v>173</v>
      </c>
      <c r="Q11" s="207">
        <v>2613</v>
      </c>
      <c r="R11" s="207">
        <v>2453</v>
      </c>
      <c r="S11" s="189">
        <v>604</v>
      </c>
      <c r="T11" s="189">
        <v>2014</v>
      </c>
      <c r="U11" s="207">
        <v>199</v>
      </c>
      <c r="V11" s="207">
        <v>2720</v>
      </c>
      <c r="X11" s="192"/>
    </row>
    <row r="12" spans="1:24" s="178" customFormat="1" ht="22.5" customHeight="1">
      <c r="A12" s="472"/>
      <c r="B12" s="206" t="s">
        <v>186</v>
      </c>
      <c r="C12" s="184">
        <v>20778</v>
      </c>
      <c r="D12" s="185">
        <v>1136</v>
      </c>
      <c r="E12" s="185">
        <v>36947</v>
      </c>
      <c r="F12" s="184">
        <v>4719</v>
      </c>
      <c r="G12" s="185">
        <v>24961</v>
      </c>
      <c r="H12" s="184">
        <v>20988</v>
      </c>
      <c r="I12" s="185">
        <v>892</v>
      </c>
      <c r="J12" s="185">
        <v>37683</v>
      </c>
      <c r="K12" s="184">
        <v>4232</v>
      </c>
      <c r="L12" s="185">
        <v>23005</v>
      </c>
      <c r="M12" s="188">
        <v>22924</v>
      </c>
      <c r="N12" s="189">
        <v>911</v>
      </c>
      <c r="O12" s="189">
        <v>35537</v>
      </c>
      <c r="P12" s="207">
        <v>3698</v>
      </c>
      <c r="Q12" s="207">
        <v>23239</v>
      </c>
      <c r="R12" s="207">
        <v>23715</v>
      </c>
      <c r="S12" s="189">
        <v>1067</v>
      </c>
      <c r="T12" s="189">
        <v>34546</v>
      </c>
      <c r="U12" s="207">
        <v>3515</v>
      </c>
      <c r="V12" s="207">
        <v>23355</v>
      </c>
      <c r="X12" s="192"/>
    </row>
    <row r="13" spans="1:24" s="178" customFormat="1" ht="22.5" customHeight="1">
      <c r="A13" s="472"/>
      <c r="B13" s="206" t="s">
        <v>187</v>
      </c>
      <c r="C13" s="184">
        <v>820</v>
      </c>
      <c r="D13" s="208">
        <v>0</v>
      </c>
      <c r="E13" s="185">
        <v>42158</v>
      </c>
      <c r="F13" s="208">
        <v>0</v>
      </c>
      <c r="G13" s="209">
        <v>1636</v>
      </c>
      <c r="H13" s="184">
        <v>1049</v>
      </c>
      <c r="I13" s="209" t="s">
        <v>63</v>
      </c>
      <c r="J13" s="185">
        <v>36854</v>
      </c>
      <c r="K13" s="208" t="s">
        <v>63</v>
      </c>
      <c r="L13" s="209">
        <v>1319</v>
      </c>
      <c r="M13" s="188">
        <v>1393</v>
      </c>
      <c r="N13" s="210" t="s">
        <v>188</v>
      </c>
      <c r="O13" s="189">
        <v>35413</v>
      </c>
      <c r="P13" s="210">
        <v>7</v>
      </c>
      <c r="Q13" s="210">
        <v>1471</v>
      </c>
      <c r="R13" s="207">
        <v>1172</v>
      </c>
      <c r="S13" s="210">
        <v>65</v>
      </c>
      <c r="T13" s="189">
        <v>30834</v>
      </c>
      <c r="U13" s="210">
        <v>3</v>
      </c>
      <c r="V13" s="210">
        <v>1269</v>
      </c>
      <c r="X13" s="183"/>
    </row>
    <row r="14" spans="1:24" s="178" customFormat="1" ht="22.5" customHeight="1">
      <c r="A14" s="473"/>
      <c r="B14" s="211" t="s">
        <v>0</v>
      </c>
      <c r="C14" s="212">
        <v>319041</v>
      </c>
      <c r="D14" s="213">
        <v>13948</v>
      </c>
      <c r="E14" s="213">
        <v>508069</v>
      </c>
      <c r="F14" s="212">
        <v>41800</v>
      </c>
      <c r="G14" s="213">
        <v>291167</v>
      </c>
      <c r="H14" s="212">
        <v>316940</v>
      </c>
      <c r="I14" s="213">
        <v>11719</v>
      </c>
      <c r="J14" s="213">
        <v>482983</v>
      </c>
      <c r="K14" s="212">
        <v>32200</v>
      </c>
      <c r="L14" s="213">
        <v>278926</v>
      </c>
      <c r="M14" s="214">
        <v>335955</v>
      </c>
      <c r="N14" s="212">
        <v>16502</v>
      </c>
      <c r="O14" s="212">
        <v>467980</v>
      </c>
      <c r="P14" s="212">
        <v>27163</v>
      </c>
      <c r="Q14" s="212">
        <v>297683</v>
      </c>
      <c r="R14" s="212">
        <f>SUM(R9:R13)</f>
        <v>345816</v>
      </c>
      <c r="S14" s="212">
        <f t="shared" ref="S14:V14" si="0">SUM(S9:S13)</f>
        <v>16896</v>
      </c>
      <c r="T14" s="212">
        <f t="shared" si="0"/>
        <v>453149</v>
      </c>
      <c r="U14" s="212">
        <f t="shared" si="0"/>
        <v>26457</v>
      </c>
      <c r="V14" s="212">
        <f t="shared" si="0"/>
        <v>310080</v>
      </c>
      <c r="X14" s="192"/>
    </row>
    <row r="15" spans="1:24" s="178" customFormat="1" ht="22.5" customHeight="1">
      <c r="A15" s="471" t="s">
        <v>189</v>
      </c>
      <c r="B15" s="215" t="s">
        <v>183</v>
      </c>
      <c r="C15" s="187">
        <v>317356</v>
      </c>
      <c r="D15" s="186">
        <v>20925</v>
      </c>
      <c r="E15" s="186">
        <v>304014</v>
      </c>
      <c r="F15" s="187">
        <v>48813</v>
      </c>
      <c r="G15" s="186">
        <v>100980</v>
      </c>
      <c r="H15" s="187">
        <v>324667</v>
      </c>
      <c r="I15" s="186">
        <v>20466</v>
      </c>
      <c r="J15" s="186">
        <v>307118</v>
      </c>
      <c r="K15" s="187">
        <v>49395</v>
      </c>
      <c r="L15" s="186">
        <v>113370</v>
      </c>
      <c r="M15" s="216">
        <v>328712</v>
      </c>
      <c r="N15" s="190">
        <v>21933</v>
      </c>
      <c r="O15" s="190">
        <v>311333</v>
      </c>
      <c r="P15" s="191">
        <v>49431</v>
      </c>
      <c r="Q15" s="191">
        <v>124107</v>
      </c>
      <c r="R15" s="191">
        <v>333906</v>
      </c>
      <c r="S15" s="190">
        <v>22650</v>
      </c>
      <c r="T15" s="190">
        <v>314735</v>
      </c>
      <c r="U15" s="191">
        <v>49153</v>
      </c>
      <c r="V15" s="191">
        <v>135235</v>
      </c>
      <c r="X15" s="179"/>
    </row>
    <row r="16" spans="1:24" s="178" customFormat="1" ht="22.5" customHeight="1">
      <c r="A16" s="474"/>
      <c r="B16" s="217"/>
      <c r="C16" s="218">
        <v>8049</v>
      </c>
      <c r="D16" s="219" t="s">
        <v>190</v>
      </c>
      <c r="E16" s="219" t="s">
        <v>190</v>
      </c>
      <c r="F16" s="219" t="s">
        <v>190</v>
      </c>
      <c r="G16" s="219" t="s">
        <v>190</v>
      </c>
      <c r="H16" s="218">
        <v>8124</v>
      </c>
      <c r="I16" s="220"/>
      <c r="J16" s="220"/>
      <c r="K16" s="220"/>
      <c r="L16" s="219"/>
      <c r="M16" s="221">
        <v>8412</v>
      </c>
      <c r="N16" s="220"/>
      <c r="O16" s="220"/>
      <c r="P16" s="220"/>
      <c r="Q16" s="220"/>
      <c r="R16" s="392">
        <v>8789</v>
      </c>
      <c r="S16" s="220"/>
      <c r="T16" s="220"/>
      <c r="U16" s="220"/>
      <c r="V16" s="220"/>
      <c r="X16" s="179"/>
    </row>
    <row r="17" spans="1:24" s="178" customFormat="1" ht="22.5" customHeight="1">
      <c r="A17" s="472"/>
      <c r="B17" s="217" t="s">
        <v>184</v>
      </c>
      <c r="C17" s="184">
        <v>72153</v>
      </c>
      <c r="D17" s="185">
        <v>12720</v>
      </c>
      <c r="E17" s="185">
        <v>62162</v>
      </c>
      <c r="F17" s="184">
        <v>33183</v>
      </c>
      <c r="G17" s="185">
        <v>27698</v>
      </c>
      <c r="H17" s="184">
        <v>74205</v>
      </c>
      <c r="I17" s="185">
        <v>12109</v>
      </c>
      <c r="J17" s="185">
        <v>63935</v>
      </c>
      <c r="K17" s="184">
        <v>33708</v>
      </c>
      <c r="L17" s="185">
        <v>30338</v>
      </c>
      <c r="M17" s="188">
        <v>76131</v>
      </c>
      <c r="N17" s="189">
        <v>12803</v>
      </c>
      <c r="O17" s="189">
        <v>64962</v>
      </c>
      <c r="P17" s="207">
        <v>34226</v>
      </c>
      <c r="Q17" s="207">
        <v>32682</v>
      </c>
      <c r="R17" s="207">
        <v>77742</v>
      </c>
      <c r="S17" s="189">
        <v>12983</v>
      </c>
      <c r="T17" s="189">
        <v>66337</v>
      </c>
      <c r="U17" s="207">
        <v>34531</v>
      </c>
      <c r="V17" s="207">
        <v>34775</v>
      </c>
      <c r="X17" s="179"/>
    </row>
    <row r="18" spans="1:24" s="178" customFormat="1" ht="22.5" customHeight="1">
      <c r="A18" s="472"/>
      <c r="B18" s="217"/>
      <c r="C18" s="218">
        <v>9283</v>
      </c>
      <c r="D18" s="219" t="s">
        <v>190</v>
      </c>
      <c r="E18" s="219" t="s">
        <v>190</v>
      </c>
      <c r="F18" s="219" t="s">
        <v>190</v>
      </c>
      <c r="G18" s="219" t="s">
        <v>190</v>
      </c>
      <c r="H18" s="218">
        <v>9452</v>
      </c>
      <c r="I18" s="220"/>
      <c r="J18" s="220"/>
      <c r="K18" s="220"/>
      <c r="L18" s="219"/>
      <c r="M18" s="221">
        <v>9433</v>
      </c>
      <c r="N18" s="220"/>
      <c r="O18" s="220"/>
      <c r="P18" s="220"/>
      <c r="Q18" s="220"/>
      <c r="R18" s="392">
        <v>9531</v>
      </c>
      <c r="S18" s="220"/>
      <c r="T18" s="220"/>
      <c r="U18" s="220"/>
      <c r="V18" s="220"/>
      <c r="X18" s="183"/>
    </row>
    <row r="19" spans="1:24" s="178" customFormat="1" ht="22.5" customHeight="1">
      <c r="A19" s="472"/>
      <c r="B19" s="217" t="s">
        <v>185</v>
      </c>
      <c r="C19" s="184">
        <v>28465</v>
      </c>
      <c r="D19" s="185">
        <v>2279</v>
      </c>
      <c r="E19" s="185">
        <v>8380</v>
      </c>
      <c r="F19" s="184">
        <v>3743</v>
      </c>
      <c r="G19" s="185">
        <v>7590</v>
      </c>
      <c r="H19" s="184">
        <v>29425</v>
      </c>
      <c r="I19" s="185">
        <v>2568</v>
      </c>
      <c r="J19" s="185">
        <v>8900</v>
      </c>
      <c r="K19" s="184">
        <v>3897</v>
      </c>
      <c r="L19" s="185">
        <v>8431</v>
      </c>
      <c r="M19" s="188">
        <v>30647</v>
      </c>
      <c r="N19" s="189">
        <v>2910</v>
      </c>
      <c r="O19" s="189">
        <v>9357</v>
      </c>
      <c r="P19" s="207">
        <v>4107</v>
      </c>
      <c r="Q19" s="207">
        <v>9174</v>
      </c>
      <c r="R19" s="207">
        <v>31455</v>
      </c>
      <c r="S19" s="189">
        <v>3190</v>
      </c>
      <c r="T19" s="189">
        <v>9715</v>
      </c>
      <c r="U19" s="207">
        <v>4278</v>
      </c>
      <c r="V19" s="207">
        <v>9844</v>
      </c>
      <c r="X19" s="183"/>
    </row>
    <row r="20" spans="1:24" s="178" customFormat="1" ht="22.5" customHeight="1">
      <c r="A20" s="472"/>
      <c r="B20" s="217"/>
      <c r="C20" s="218">
        <v>66</v>
      </c>
      <c r="D20" s="219" t="s">
        <v>190</v>
      </c>
      <c r="E20" s="219" t="s">
        <v>190</v>
      </c>
      <c r="F20" s="219" t="s">
        <v>190</v>
      </c>
      <c r="G20" s="219" t="s">
        <v>190</v>
      </c>
      <c r="H20" s="218">
        <v>70</v>
      </c>
      <c r="I20" s="220"/>
      <c r="J20" s="220"/>
      <c r="K20" s="220"/>
      <c r="L20" s="219"/>
      <c r="M20" s="221">
        <v>71</v>
      </c>
      <c r="N20" s="220"/>
      <c r="O20" s="220"/>
      <c r="P20" s="220"/>
      <c r="Q20" s="220"/>
      <c r="R20" s="392">
        <v>69</v>
      </c>
      <c r="S20" s="220"/>
      <c r="T20" s="220"/>
      <c r="U20" s="220"/>
      <c r="V20" s="220"/>
      <c r="X20" s="192"/>
    </row>
    <row r="21" spans="1:24" s="178" customFormat="1" ht="22.5" customHeight="1">
      <c r="A21" s="472"/>
      <c r="B21" s="217" t="s">
        <v>191</v>
      </c>
      <c r="C21" s="184">
        <v>9</v>
      </c>
      <c r="D21" s="208" t="s">
        <v>192</v>
      </c>
      <c r="E21" s="208" t="s">
        <v>192</v>
      </c>
      <c r="F21" s="208" t="s">
        <v>192</v>
      </c>
      <c r="G21" s="209">
        <v>1</v>
      </c>
      <c r="H21" s="184">
        <v>9</v>
      </c>
      <c r="I21" s="208">
        <v>0</v>
      </c>
      <c r="J21" s="208">
        <v>0</v>
      </c>
      <c r="K21" s="208">
        <v>0</v>
      </c>
      <c r="L21" s="209">
        <v>1</v>
      </c>
      <c r="M21" s="188">
        <v>9</v>
      </c>
      <c r="N21" s="208">
        <v>0</v>
      </c>
      <c r="O21" s="208">
        <v>0</v>
      </c>
      <c r="P21" s="208">
        <v>0</v>
      </c>
      <c r="Q21" s="210">
        <v>1</v>
      </c>
      <c r="R21" s="207">
        <v>9</v>
      </c>
      <c r="S21" s="208" t="s">
        <v>193</v>
      </c>
      <c r="T21" s="208" t="s">
        <v>193</v>
      </c>
      <c r="U21" s="208" t="s">
        <v>193</v>
      </c>
      <c r="V21" s="210">
        <v>1</v>
      </c>
      <c r="X21" s="179"/>
    </row>
    <row r="22" spans="1:24" s="178" customFormat="1" ht="22.5" customHeight="1">
      <c r="A22" s="472"/>
      <c r="B22" s="217" t="s">
        <v>194</v>
      </c>
      <c r="C22" s="184">
        <v>14776</v>
      </c>
      <c r="D22" s="209" t="s">
        <v>192</v>
      </c>
      <c r="E22" s="209" t="s">
        <v>192</v>
      </c>
      <c r="F22" s="209" t="s">
        <v>192</v>
      </c>
      <c r="G22" s="209" t="s">
        <v>192</v>
      </c>
      <c r="H22" s="184">
        <v>14776</v>
      </c>
      <c r="I22" s="208"/>
      <c r="J22" s="208"/>
      <c r="K22" s="208"/>
      <c r="L22" s="209"/>
      <c r="M22" s="188">
        <v>14776</v>
      </c>
      <c r="N22" s="209"/>
      <c r="O22" s="209"/>
      <c r="P22" s="209"/>
      <c r="Q22" s="208"/>
      <c r="R22" s="207">
        <v>14776</v>
      </c>
      <c r="S22" s="209" t="s">
        <v>193</v>
      </c>
      <c r="T22" s="209" t="s">
        <v>193</v>
      </c>
      <c r="U22" s="209" t="s">
        <v>193</v>
      </c>
      <c r="V22" s="208" t="s">
        <v>193</v>
      </c>
      <c r="X22" s="179"/>
    </row>
    <row r="23" spans="1:24" s="178" customFormat="1" ht="22.5" customHeight="1">
      <c r="A23" s="472"/>
      <c r="B23" s="222" t="s">
        <v>0</v>
      </c>
      <c r="C23" s="223">
        <v>432759</v>
      </c>
      <c r="D23" s="224">
        <v>35924</v>
      </c>
      <c r="E23" s="224">
        <v>374556</v>
      </c>
      <c r="F23" s="224">
        <v>85739</v>
      </c>
      <c r="G23" s="225">
        <v>136269</v>
      </c>
      <c r="H23" s="223">
        <v>443082</v>
      </c>
      <c r="I23" s="224">
        <v>35143</v>
      </c>
      <c r="J23" s="224">
        <v>379953</v>
      </c>
      <c r="K23" s="224">
        <v>87000</v>
      </c>
      <c r="L23" s="225">
        <v>152140</v>
      </c>
      <c r="M23" s="226">
        <v>450275</v>
      </c>
      <c r="N23" s="223">
        <v>37646</v>
      </c>
      <c r="O23" s="223">
        <v>385652</v>
      </c>
      <c r="P23" s="223">
        <v>87764</v>
      </c>
      <c r="Q23" s="223">
        <v>165964</v>
      </c>
      <c r="R23" s="223">
        <f>SUM(R15,R17,R19,R2,R21:R22)</f>
        <v>457888</v>
      </c>
      <c r="S23" s="223">
        <f t="shared" ref="S23:V23" si="1">SUM(S15,S17,S19,S2,S21:S22)</f>
        <v>38823</v>
      </c>
      <c r="T23" s="223">
        <f t="shared" si="1"/>
        <v>390787</v>
      </c>
      <c r="U23" s="223">
        <f t="shared" si="1"/>
        <v>87962</v>
      </c>
      <c r="V23" s="223">
        <f t="shared" si="1"/>
        <v>179855</v>
      </c>
    </row>
    <row r="24" spans="1:24" s="178" customFormat="1" ht="22.5" customHeight="1">
      <c r="A24" s="472"/>
      <c r="B24" s="227"/>
      <c r="C24" s="228">
        <v>17398</v>
      </c>
      <c r="D24" s="229" t="s">
        <v>195</v>
      </c>
      <c r="E24" s="229" t="s">
        <v>195</v>
      </c>
      <c r="F24" s="229" t="s">
        <v>195</v>
      </c>
      <c r="G24" s="230" t="s">
        <v>195</v>
      </c>
      <c r="H24" s="228">
        <v>17646</v>
      </c>
      <c r="I24" s="229" t="s">
        <v>195</v>
      </c>
      <c r="J24" s="229" t="s">
        <v>195</v>
      </c>
      <c r="K24" s="229" t="s">
        <v>195</v>
      </c>
      <c r="L24" s="230" t="s">
        <v>195</v>
      </c>
      <c r="M24" s="231">
        <v>17916</v>
      </c>
      <c r="N24" s="229" t="s">
        <v>195</v>
      </c>
      <c r="O24" s="229" t="s">
        <v>195</v>
      </c>
      <c r="P24" s="229" t="s">
        <v>195</v>
      </c>
      <c r="Q24" s="229" t="s">
        <v>195</v>
      </c>
      <c r="R24" s="228">
        <v>18389</v>
      </c>
      <c r="S24" s="229" t="s">
        <v>195</v>
      </c>
      <c r="T24" s="229" t="s">
        <v>195</v>
      </c>
      <c r="U24" s="229" t="s">
        <v>195</v>
      </c>
      <c r="V24" s="229" t="s">
        <v>195</v>
      </c>
    </row>
    <row r="25" spans="1:24" s="178" customFormat="1" ht="22.5" customHeight="1">
      <c r="A25" s="472"/>
      <c r="B25" s="206" t="s">
        <v>187</v>
      </c>
      <c r="C25" s="209" t="s">
        <v>63</v>
      </c>
      <c r="D25" s="185">
        <v>187</v>
      </c>
      <c r="E25" s="232">
        <v>13080</v>
      </c>
      <c r="F25" s="209" t="s">
        <v>63</v>
      </c>
      <c r="G25" s="209" t="s">
        <v>63</v>
      </c>
      <c r="H25" s="208" t="s">
        <v>63</v>
      </c>
      <c r="I25" s="185" t="s">
        <v>63</v>
      </c>
      <c r="J25" s="232">
        <v>13162</v>
      </c>
      <c r="K25" s="208" t="s">
        <v>63</v>
      </c>
      <c r="L25" s="209" t="s">
        <v>63</v>
      </c>
      <c r="M25" s="210" t="s">
        <v>193</v>
      </c>
      <c r="N25" s="210" t="s">
        <v>193</v>
      </c>
      <c r="O25" s="210">
        <v>13240</v>
      </c>
      <c r="P25" s="210" t="s">
        <v>193</v>
      </c>
      <c r="Q25" s="210" t="s">
        <v>193</v>
      </c>
      <c r="R25" s="210" t="s">
        <v>193</v>
      </c>
      <c r="S25" s="210">
        <v>13023</v>
      </c>
      <c r="T25" s="210" t="s">
        <v>193</v>
      </c>
      <c r="U25" s="210" t="s">
        <v>193</v>
      </c>
      <c r="V25" s="210" t="s">
        <v>193</v>
      </c>
    </row>
    <row r="26" spans="1:24" s="178" customFormat="1" ht="22.5" customHeight="1">
      <c r="A26" s="472"/>
      <c r="B26" s="206" t="s">
        <v>186</v>
      </c>
      <c r="C26" s="208">
        <v>226</v>
      </c>
      <c r="D26" s="185">
        <v>17</v>
      </c>
      <c r="E26" s="232">
        <v>241</v>
      </c>
      <c r="F26" s="233">
        <v>52</v>
      </c>
      <c r="G26" s="232">
        <v>366</v>
      </c>
      <c r="H26" s="208">
        <v>227</v>
      </c>
      <c r="I26" s="185">
        <v>28</v>
      </c>
      <c r="J26" s="232">
        <v>237</v>
      </c>
      <c r="K26" s="233">
        <v>53</v>
      </c>
      <c r="L26" s="232">
        <v>364</v>
      </c>
      <c r="M26" s="210">
        <v>228</v>
      </c>
      <c r="N26" s="210">
        <v>28</v>
      </c>
      <c r="O26" s="210">
        <v>238</v>
      </c>
      <c r="P26" s="210">
        <v>53</v>
      </c>
      <c r="Q26" s="210">
        <v>374</v>
      </c>
      <c r="R26" s="210">
        <v>226</v>
      </c>
      <c r="S26" s="210">
        <v>28</v>
      </c>
      <c r="T26" s="210">
        <v>238</v>
      </c>
      <c r="U26" s="210">
        <v>56</v>
      </c>
      <c r="V26" s="210">
        <v>377</v>
      </c>
    </row>
    <row r="27" spans="1:24" s="236" customFormat="1" ht="22.5" customHeight="1">
      <c r="A27" s="472"/>
      <c r="B27" s="234" t="s">
        <v>196</v>
      </c>
      <c r="C27" s="208"/>
      <c r="D27" s="208"/>
      <c r="E27" s="208"/>
      <c r="F27" s="208"/>
      <c r="G27" s="209"/>
      <c r="H27" s="208"/>
      <c r="I27" s="208"/>
      <c r="J27" s="208"/>
      <c r="K27" s="208"/>
      <c r="L27" s="209"/>
      <c r="M27" s="235"/>
      <c r="N27" s="208"/>
      <c r="O27" s="208"/>
      <c r="P27" s="208"/>
      <c r="Q27" s="208"/>
      <c r="R27" s="208"/>
      <c r="S27" s="208"/>
      <c r="T27" s="208"/>
      <c r="U27" s="208"/>
      <c r="V27" s="208"/>
    </row>
    <row r="28" spans="1:24" s="178" customFormat="1" ht="22.5" customHeight="1">
      <c r="A28" s="472"/>
      <c r="B28" s="206" t="s">
        <v>197</v>
      </c>
      <c r="C28" s="184">
        <v>1721</v>
      </c>
      <c r="D28" s="209" t="s">
        <v>63</v>
      </c>
      <c r="E28" s="209" t="s">
        <v>63</v>
      </c>
      <c r="F28" s="209" t="s">
        <v>63</v>
      </c>
      <c r="G28" s="209" t="s">
        <v>63</v>
      </c>
      <c r="H28" s="184">
        <v>1725</v>
      </c>
      <c r="I28" s="208" t="s">
        <v>63</v>
      </c>
      <c r="J28" s="208" t="s">
        <v>63</v>
      </c>
      <c r="K28" s="208" t="s">
        <v>63</v>
      </c>
      <c r="L28" s="209" t="s">
        <v>63</v>
      </c>
      <c r="M28" s="210">
        <v>1727</v>
      </c>
      <c r="N28" s="210" t="s">
        <v>193</v>
      </c>
      <c r="O28" s="210" t="s">
        <v>193</v>
      </c>
      <c r="P28" s="210" t="s">
        <v>193</v>
      </c>
      <c r="Q28" s="210" t="s">
        <v>193</v>
      </c>
      <c r="R28" s="210">
        <v>1727</v>
      </c>
      <c r="S28" s="210" t="s">
        <v>193</v>
      </c>
      <c r="T28" s="210" t="s">
        <v>193</v>
      </c>
      <c r="U28" s="210" t="s">
        <v>193</v>
      </c>
      <c r="V28" s="210" t="s">
        <v>193</v>
      </c>
    </row>
    <row r="29" spans="1:24" s="236" customFormat="1" ht="22.5" customHeight="1">
      <c r="A29" s="473"/>
      <c r="B29" s="237" t="s">
        <v>198</v>
      </c>
      <c r="C29" s="196"/>
      <c r="D29" s="196"/>
      <c r="E29" s="196"/>
      <c r="F29" s="196"/>
      <c r="G29" s="194"/>
      <c r="H29" s="196"/>
      <c r="I29" s="196"/>
      <c r="J29" s="196"/>
      <c r="K29" s="196"/>
      <c r="L29" s="194"/>
      <c r="M29" s="238"/>
      <c r="N29" s="196"/>
      <c r="O29" s="196"/>
      <c r="P29" s="196"/>
      <c r="Q29" s="196"/>
      <c r="R29" s="196"/>
      <c r="S29" s="196"/>
      <c r="T29" s="196"/>
      <c r="U29" s="196"/>
      <c r="V29" s="196"/>
    </row>
    <row r="30" spans="1:24" s="178" customFormat="1" ht="20.25" customHeight="1">
      <c r="A30" s="239" t="s">
        <v>199</v>
      </c>
      <c r="B30" s="240"/>
      <c r="C30" s="241"/>
      <c r="D30" s="241"/>
      <c r="E30" s="174"/>
      <c r="F30" s="174"/>
      <c r="G30" s="174"/>
      <c r="H30" s="241"/>
      <c r="I30" s="241"/>
      <c r="J30" s="174"/>
      <c r="K30" s="174"/>
      <c r="L30" s="174"/>
      <c r="M30" s="241"/>
      <c r="N30" s="241"/>
      <c r="O30" s="174"/>
      <c r="P30" s="174"/>
      <c r="Q30" s="242"/>
      <c r="R30" s="241"/>
      <c r="S30" s="241"/>
      <c r="T30" s="174"/>
      <c r="U30" s="174"/>
      <c r="V30" s="242" t="s">
        <v>200</v>
      </c>
    </row>
    <row r="31" spans="1:24" s="178" customFormat="1" ht="15.75" customHeight="1">
      <c r="A31" s="243" t="s">
        <v>201</v>
      </c>
      <c r="B31" s="244"/>
      <c r="C31" s="245"/>
      <c r="D31" s="177"/>
      <c r="E31" s="174"/>
      <c r="F31" s="174"/>
      <c r="G31" s="174"/>
      <c r="H31" s="245"/>
      <c r="I31" s="177"/>
      <c r="J31" s="174"/>
      <c r="K31" s="174"/>
      <c r="L31" s="174"/>
      <c r="M31" s="245"/>
      <c r="N31" s="177"/>
      <c r="O31" s="174"/>
      <c r="P31" s="174"/>
      <c r="Q31" s="174"/>
      <c r="R31" s="245"/>
      <c r="S31" s="177"/>
      <c r="T31" s="174"/>
      <c r="U31" s="174"/>
      <c r="V31" s="174"/>
    </row>
    <row r="32" spans="1:24" s="178" customFormat="1" ht="15.75" customHeight="1">
      <c r="A32" s="243" t="s">
        <v>202</v>
      </c>
      <c r="B32" s="239"/>
      <c r="C32" s="245"/>
      <c r="D32" s="177"/>
      <c r="E32" s="174"/>
      <c r="F32" s="246"/>
      <c r="G32" s="246"/>
      <c r="H32" s="245"/>
      <c r="I32" s="177"/>
      <c r="J32" s="174"/>
      <c r="K32" s="246"/>
      <c r="L32" s="246"/>
      <c r="M32" s="245"/>
      <c r="N32" s="177"/>
      <c r="O32" s="174"/>
      <c r="P32" s="246"/>
      <c r="Q32" s="246"/>
      <c r="R32" s="245"/>
      <c r="S32" s="177"/>
      <c r="T32" s="174"/>
      <c r="U32" s="246"/>
      <c r="V32" s="246"/>
    </row>
    <row r="33" spans="1:22" s="178" customFormat="1" ht="17.25" customHeight="1">
      <c r="A33" s="247"/>
      <c r="B33" s="239"/>
      <c r="C33" s="245"/>
      <c r="D33" s="177"/>
      <c r="E33" s="174"/>
      <c r="F33" s="246"/>
      <c r="G33" s="246"/>
      <c r="H33" s="245"/>
      <c r="I33" s="177"/>
      <c r="J33" s="174"/>
      <c r="K33" s="246"/>
      <c r="L33" s="246"/>
      <c r="M33" s="245"/>
      <c r="N33" s="177"/>
      <c r="O33" s="174"/>
      <c r="P33" s="246"/>
      <c r="Q33" s="242"/>
      <c r="R33" s="245"/>
      <c r="S33" s="177"/>
      <c r="T33" s="174"/>
      <c r="U33" s="246"/>
      <c r="V33" s="242"/>
    </row>
  </sheetData>
  <sheetProtection selectLockedCells="1"/>
  <mergeCells count="11">
    <mergeCell ref="R4:V4"/>
    <mergeCell ref="A1:Q1"/>
    <mergeCell ref="A4:B5"/>
    <mergeCell ref="C4:G4"/>
    <mergeCell ref="H4:L4"/>
    <mergeCell ref="M4:Q4"/>
    <mergeCell ref="A6:B6"/>
    <mergeCell ref="A7:B7"/>
    <mergeCell ref="A8:B8"/>
    <mergeCell ref="A9:A14"/>
    <mergeCell ref="A15:A29"/>
  </mergeCells>
  <phoneticPr fontId="7"/>
  <printOptions horizontalCentered="1" gridLinesSet="0"/>
  <pageMargins left="0.19685039370078741" right="0.19685039370078741" top="0.78740157480314965" bottom="0.19685039370078741" header="0.31496062992125984" footer="0.19685039370078741"/>
  <pageSetup paperSize="9" scale="70" firstPageNumber="194" orientation="landscape" useFirstPageNumber="1" horizontalDpi="300" verticalDpi="300" r:id="rId1"/>
  <headerFooter alignWithMargins="0">
    <oddHeader>&amp;R&amp;"ＭＳ ゴシック,標準"&amp;15 12. 教育・文化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zoomScaleNormal="100" workbookViewId="0">
      <selection activeCell="B11" sqref="B11:H11"/>
    </sheetView>
  </sheetViews>
  <sheetFormatPr defaultColWidth="10.75" defaultRowHeight="21.95" customHeight="1"/>
  <cols>
    <col min="1" max="1" width="12" style="175" customWidth="1"/>
    <col min="2" max="8" width="9" style="175" customWidth="1"/>
    <col min="9" max="16384" width="10.75" style="175"/>
  </cols>
  <sheetData>
    <row r="1" spans="1:8" ht="30" customHeight="1">
      <c r="A1" s="404" t="s">
        <v>203</v>
      </c>
      <c r="B1" s="404"/>
      <c r="C1" s="404"/>
      <c r="D1" s="404"/>
      <c r="E1" s="404"/>
      <c r="F1" s="404"/>
      <c r="G1" s="404"/>
      <c r="H1" s="404"/>
    </row>
    <row r="2" spans="1:8" ht="30" customHeight="1"/>
    <row r="3" spans="1:8" ht="20.100000000000001" customHeight="1"/>
    <row r="4" spans="1:8" ht="21.95" customHeight="1">
      <c r="A4" s="480" t="s">
        <v>204</v>
      </c>
      <c r="B4" s="483" t="s">
        <v>205</v>
      </c>
      <c r="C4" s="484"/>
      <c r="D4" s="484"/>
      <c r="E4" s="485"/>
      <c r="F4" s="486" t="s">
        <v>206</v>
      </c>
      <c r="G4" s="488" t="s">
        <v>207</v>
      </c>
      <c r="H4" s="491" t="s">
        <v>208</v>
      </c>
    </row>
    <row r="5" spans="1:8" ht="21.95" customHeight="1">
      <c r="A5" s="481"/>
      <c r="B5" s="483" t="s">
        <v>209</v>
      </c>
      <c r="C5" s="485"/>
      <c r="D5" s="483" t="s">
        <v>210</v>
      </c>
      <c r="E5" s="485"/>
      <c r="F5" s="487"/>
      <c r="G5" s="489"/>
      <c r="H5" s="492"/>
    </row>
    <row r="6" spans="1:8" ht="21.95" customHeight="1">
      <c r="A6" s="482"/>
      <c r="B6" s="248" t="s">
        <v>211</v>
      </c>
      <c r="C6" s="248" t="s">
        <v>212</v>
      </c>
      <c r="D6" s="248" t="s">
        <v>213</v>
      </c>
      <c r="E6" s="248" t="s">
        <v>214</v>
      </c>
      <c r="F6" s="248" t="s">
        <v>215</v>
      </c>
      <c r="G6" s="490"/>
      <c r="H6" s="493"/>
    </row>
    <row r="7" spans="1:8" ht="32.25" customHeight="1">
      <c r="A7" s="249" t="s">
        <v>105</v>
      </c>
      <c r="B7" s="250">
        <v>2860</v>
      </c>
      <c r="C7" s="250">
        <v>918</v>
      </c>
      <c r="D7" s="251">
        <v>8865</v>
      </c>
      <c r="E7" s="251">
        <v>17752</v>
      </c>
      <c r="F7" s="251">
        <v>9008</v>
      </c>
      <c r="G7" s="251">
        <v>106</v>
      </c>
      <c r="H7" s="252">
        <v>8650</v>
      </c>
    </row>
    <row r="8" spans="1:8" ht="32.25" customHeight="1">
      <c r="A8" s="249">
        <v>23</v>
      </c>
      <c r="B8" s="250">
        <v>3062</v>
      </c>
      <c r="C8" s="250">
        <v>911</v>
      </c>
      <c r="D8" s="251">
        <v>9518</v>
      </c>
      <c r="E8" s="251">
        <v>18384</v>
      </c>
      <c r="F8" s="251">
        <v>9492</v>
      </c>
      <c r="G8" s="251">
        <v>98</v>
      </c>
      <c r="H8" s="252">
        <v>9014</v>
      </c>
    </row>
    <row r="9" spans="1:8" ht="32.25" customHeight="1">
      <c r="A9" s="249">
        <v>24</v>
      </c>
      <c r="B9" s="250">
        <v>2312</v>
      </c>
      <c r="C9" s="250">
        <v>872</v>
      </c>
      <c r="D9" s="251">
        <v>10022</v>
      </c>
      <c r="E9" s="251">
        <v>18025</v>
      </c>
      <c r="F9" s="251">
        <v>8910</v>
      </c>
      <c r="G9" s="251">
        <v>104</v>
      </c>
      <c r="H9" s="252">
        <v>8768</v>
      </c>
    </row>
    <row r="10" spans="1:8" ht="32.25" customHeight="1">
      <c r="A10" s="249">
        <v>25</v>
      </c>
      <c r="B10" s="253">
        <v>2528</v>
      </c>
      <c r="C10" s="253">
        <v>955</v>
      </c>
      <c r="D10" s="254">
        <v>10671</v>
      </c>
      <c r="E10" s="254">
        <v>15995</v>
      </c>
      <c r="F10" s="254">
        <v>12050</v>
      </c>
      <c r="G10" s="254">
        <v>113</v>
      </c>
      <c r="H10" s="255">
        <v>8969</v>
      </c>
    </row>
    <row r="11" spans="1:8" ht="32.25" customHeight="1">
      <c r="A11" s="256">
        <v>26</v>
      </c>
      <c r="B11" s="393">
        <v>2754</v>
      </c>
      <c r="C11" s="393">
        <v>987</v>
      </c>
      <c r="D11" s="394">
        <v>11214</v>
      </c>
      <c r="E11" s="394">
        <v>15964</v>
      </c>
      <c r="F11" s="394">
        <v>14136</v>
      </c>
      <c r="G11" s="394">
        <v>125</v>
      </c>
      <c r="H11" s="395">
        <v>9356</v>
      </c>
    </row>
    <row r="12" spans="1:8" ht="20.25" customHeight="1">
      <c r="A12" s="257" t="s">
        <v>216</v>
      </c>
      <c r="B12" s="258"/>
      <c r="C12" s="258"/>
      <c r="D12" s="258"/>
      <c r="E12" s="258"/>
      <c r="F12" s="258"/>
      <c r="G12" s="258"/>
      <c r="H12" s="259" t="s">
        <v>217</v>
      </c>
    </row>
  </sheetData>
  <sheetProtection selectLockedCells="1"/>
  <mergeCells count="8">
    <mergeCell ref="A1:H1"/>
    <mergeCell ref="A4:A6"/>
    <mergeCell ref="B4:E4"/>
    <mergeCell ref="F4:F5"/>
    <mergeCell ref="G4:G6"/>
    <mergeCell ref="H4:H6"/>
    <mergeCell ref="B5:C5"/>
    <mergeCell ref="D5:E5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93" orientation="portrait" useFirstPageNumber="1" horizontalDpi="300" verticalDpi="300" r:id="rId1"/>
  <headerFooter alignWithMargins="0">
    <oddHeader>&amp;R&amp;"ＭＳ ゴシック,標準"&amp;11 12. 教育・文化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Normal="100" workbookViewId="0">
      <selection activeCell="D10" sqref="D10:O10"/>
    </sheetView>
  </sheetViews>
  <sheetFormatPr defaultColWidth="10.75" defaultRowHeight="21.95" customHeight="1"/>
  <cols>
    <col min="1" max="1" width="10.5" style="103" customWidth="1"/>
    <col min="2" max="2" width="4.875" style="103" customWidth="1"/>
    <col min="3" max="3" width="9.375" style="103" customWidth="1"/>
    <col min="4" max="4" width="4.875" style="103" customWidth="1"/>
    <col min="5" max="5" width="9.375" style="103" customWidth="1"/>
    <col min="6" max="6" width="4.875" style="103" customWidth="1"/>
    <col min="7" max="7" width="9.375" style="103" customWidth="1"/>
    <col min="8" max="8" width="4.875" style="103" customWidth="1"/>
    <col min="9" max="9" width="9.375" style="103" customWidth="1"/>
    <col min="10" max="10" width="4.875" style="103" customWidth="1"/>
    <col min="11" max="11" width="9.375" style="103" customWidth="1"/>
    <col min="12" max="12" width="4.875" style="103" customWidth="1"/>
    <col min="13" max="13" width="9.375" style="103" customWidth="1"/>
    <col min="14" max="14" width="4.875" style="103" customWidth="1"/>
    <col min="15" max="15" width="9.375" style="103" customWidth="1"/>
    <col min="16" max="16384" width="10.75" style="103"/>
  </cols>
  <sheetData>
    <row r="1" spans="1:15" ht="30" customHeight="1">
      <c r="A1" s="404" t="s">
        <v>218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</row>
    <row r="2" spans="1:15" ht="30" customHeight="1"/>
    <row r="3" spans="1:15" ht="20.100000000000001" customHeight="1"/>
    <row r="4" spans="1:15" s="131" customFormat="1" ht="21.95" customHeight="1">
      <c r="A4" s="494" t="s">
        <v>219</v>
      </c>
      <c r="B4" s="496" t="s">
        <v>121</v>
      </c>
      <c r="C4" s="497"/>
      <c r="D4" s="496" t="s">
        <v>220</v>
      </c>
      <c r="E4" s="497"/>
      <c r="F4" s="496" t="s">
        <v>221</v>
      </c>
      <c r="G4" s="497"/>
      <c r="H4" s="496" t="s">
        <v>222</v>
      </c>
      <c r="I4" s="497"/>
      <c r="J4" s="496" t="s">
        <v>223</v>
      </c>
      <c r="K4" s="497"/>
      <c r="L4" s="496" t="s">
        <v>224</v>
      </c>
      <c r="M4" s="497"/>
      <c r="N4" s="496" t="s">
        <v>225</v>
      </c>
      <c r="O4" s="498"/>
    </row>
    <row r="5" spans="1:15" s="131" customFormat="1" ht="21.95" customHeight="1">
      <c r="A5" s="495"/>
      <c r="B5" s="148" t="s">
        <v>226</v>
      </c>
      <c r="C5" s="148" t="s">
        <v>227</v>
      </c>
      <c r="D5" s="148" t="s">
        <v>228</v>
      </c>
      <c r="E5" s="148" t="s">
        <v>227</v>
      </c>
      <c r="F5" s="148" t="s">
        <v>228</v>
      </c>
      <c r="G5" s="148" t="s">
        <v>227</v>
      </c>
      <c r="H5" s="148" t="s">
        <v>228</v>
      </c>
      <c r="I5" s="148" t="s">
        <v>227</v>
      </c>
      <c r="J5" s="148" t="s">
        <v>228</v>
      </c>
      <c r="K5" s="148" t="s">
        <v>227</v>
      </c>
      <c r="L5" s="148" t="s">
        <v>228</v>
      </c>
      <c r="M5" s="148" t="s">
        <v>227</v>
      </c>
      <c r="N5" s="148" t="s">
        <v>228</v>
      </c>
      <c r="O5" s="148" t="s">
        <v>227</v>
      </c>
    </row>
    <row r="6" spans="1:15" s="131" customFormat="1" ht="35.1" customHeight="1">
      <c r="A6" s="260" t="s">
        <v>229</v>
      </c>
      <c r="B6" s="151">
        <v>213</v>
      </c>
      <c r="C6" s="151">
        <v>211614</v>
      </c>
      <c r="D6" s="151">
        <v>31</v>
      </c>
      <c r="E6" s="151">
        <v>55680</v>
      </c>
      <c r="F6" s="151">
        <v>8</v>
      </c>
      <c r="G6" s="151">
        <v>4040</v>
      </c>
      <c r="H6" s="151">
        <v>26</v>
      </c>
      <c r="I6" s="151">
        <v>11790</v>
      </c>
      <c r="J6" s="151">
        <v>16</v>
      </c>
      <c r="K6" s="151">
        <v>26584</v>
      </c>
      <c r="L6" s="151">
        <v>75</v>
      </c>
      <c r="M6" s="151">
        <v>75380</v>
      </c>
      <c r="N6" s="151">
        <v>57</v>
      </c>
      <c r="O6" s="151">
        <v>38140</v>
      </c>
    </row>
    <row r="7" spans="1:15" s="131" customFormat="1" ht="35.1" customHeight="1">
      <c r="A7" s="260">
        <v>23</v>
      </c>
      <c r="B7" s="151">
        <v>198</v>
      </c>
      <c r="C7" s="151">
        <v>197540</v>
      </c>
      <c r="D7" s="151">
        <v>44</v>
      </c>
      <c r="E7" s="151">
        <v>60500</v>
      </c>
      <c r="F7" s="151">
        <v>4</v>
      </c>
      <c r="G7" s="151">
        <v>13000</v>
      </c>
      <c r="H7" s="151">
        <v>18</v>
      </c>
      <c r="I7" s="151">
        <v>6960</v>
      </c>
      <c r="J7" s="151">
        <v>6</v>
      </c>
      <c r="K7" s="151">
        <v>10900</v>
      </c>
      <c r="L7" s="151">
        <v>59</v>
      </c>
      <c r="M7" s="151">
        <v>55540</v>
      </c>
      <c r="N7" s="151">
        <v>67</v>
      </c>
      <c r="O7" s="151">
        <v>50640</v>
      </c>
    </row>
    <row r="8" spans="1:15" s="131" customFormat="1" ht="35.1" customHeight="1">
      <c r="A8" s="260">
        <v>24</v>
      </c>
      <c r="B8" s="151">
        <v>196</v>
      </c>
      <c r="C8" s="151">
        <v>188448</v>
      </c>
      <c r="D8" s="151">
        <v>36</v>
      </c>
      <c r="E8" s="151">
        <v>52650</v>
      </c>
      <c r="F8" s="151">
        <v>4</v>
      </c>
      <c r="G8" s="151">
        <v>3878</v>
      </c>
      <c r="H8" s="151">
        <v>17</v>
      </c>
      <c r="I8" s="151">
        <v>6760</v>
      </c>
      <c r="J8" s="151">
        <v>4</v>
      </c>
      <c r="K8" s="151">
        <v>9100</v>
      </c>
      <c r="L8" s="151">
        <v>48</v>
      </c>
      <c r="M8" s="151">
        <v>42800</v>
      </c>
      <c r="N8" s="151">
        <v>87</v>
      </c>
      <c r="O8" s="151">
        <v>73260</v>
      </c>
    </row>
    <row r="9" spans="1:15" s="131" customFormat="1" ht="35.1" customHeight="1">
      <c r="A9" s="260">
        <v>25</v>
      </c>
      <c r="B9" s="261">
        <f>SUM(D9,F9,H9,J9,L9,N9)</f>
        <v>202</v>
      </c>
      <c r="C9" s="261">
        <v>182314</v>
      </c>
      <c r="D9" s="262">
        <v>34</v>
      </c>
      <c r="E9" s="262">
        <v>46036</v>
      </c>
      <c r="F9" s="262">
        <v>3</v>
      </c>
      <c r="G9" s="262">
        <v>5770</v>
      </c>
      <c r="H9" s="262">
        <v>23</v>
      </c>
      <c r="I9" s="262">
        <v>9650</v>
      </c>
      <c r="J9" s="262">
        <v>16</v>
      </c>
      <c r="K9" s="262">
        <v>27390</v>
      </c>
      <c r="L9" s="262">
        <v>33</v>
      </c>
      <c r="M9" s="262">
        <v>29330</v>
      </c>
      <c r="N9" s="262">
        <v>93</v>
      </c>
      <c r="O9" s="152">
        <v>64138</v>
      </c>
    </row>
    <row r="10" spans="1:15" s="131" customFormat="1" ht="35.1" customHeight="1">
      <c r="A10" s="263">
        <v>26</v>
      </c>
      <c r="B10" s="264">
        <f>SUM(D10,F10,H10,J10,L10,N10)</f>
        <v>192</v>
      </c>
      <c r="C10" s="264">
        <f>SUM(E10,G10,I10,K10,M10,O10)</f>
        <v>168146</v>
      </c>
      <c r="D10" s="396">
        <v>33</v>
      </c>
      <c r="E10" s="396">
        <v>44255</v>
      </c>
      <c r="F10" s="396">
        <v>3</v>
      </c>
      <c r="G10" s="396">
        <v>2880</v>
      </c>
      <c r="H10" s="396">
        <v>17</v>
      </c>
      <c r="I10" s="396">
        <v>9230</v>
      </c>
      <c r="J10" s="396">
        <v>10</v>
      </c>
      <c r="K10" s="396">
        <v>14520</v>
      </c>
      <c r="L10" s="396">
        <v>19</v>
      </c>
      <c r="M10" s="396">
        <v>16460</v>
      </c>
      <c r="N10" s="396">
        <v>110</v>
      </c>
      <c r="O10" s="388">
        <v>80801</v>
      </c>
    </row>
    <row r="11" spans="1:15" s="131" customFormat="1" ht="20.25" customHeight="1">
      <c r="A11" s="131" t="s">
        <v>230</v>
      </c>
      <c r="O11" s="141" t="s">
        <v>231</v>
      </c>
    </row>
  </sheetData>
  <sheetProtection selectLockedCells="1"/>
  <mergeCells count="9">
    <mergeCell ref="A1:O1"/>
    <mergeCell ref="A4:A5"/>
    <mergeCell ref="B4:C4"/>
    <mergeCell ref="D4:E4"/>
    <mergeCell ref="F4:G4"/>
    <mergeCell ref="H4:I4"/>
    <mergeCell ref="J4:K4"/>
    <mergeCell ref="L4:M4"/>
    <mergeCell ref="N4:O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90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showOutlineSymbols="0" zoomScaleNormal="100" workbookViewId="0">
      <selection activeCell="D20" activeCellId="1" sqref="D10:Q10 D20:I20"/>
    </sheetView>
  </sheetViews>
  <sheetFormatPr defaultColWidth="10.75" defaultRowHeight="21.95" customHeight="1"/>
  <cols>
    <col min="1" max="1" width="11.75" style="175" customWidth="1"/>
    <col min="2" max="2" width="6.125" style="175" customWidth="1"/>
    <col min="3" max="3" width="7.625" style="175" customWidth="1"/>
    <col min="4" max="4" width="6.125" style="175" customWidth="1"/>
    <col min="5" max="5" width="7.625" style="175" customWidth="1"/>
    <col min="6" max="6" width="6.125" style="175" customWidth="1"/>
    <col min="7" max="7" width="7.625" style="175" customWidth="1"/>
    <col min="8" max="8" width="6.125" style="175" customWidth="1"/>
    <col min="9" max="9" width="7.625" style="175" customWidth="1"/>
    <col min="10" max="10" width="6.125" style="175" customWidth="1"/>
    <col min="11" max="11" width="7.625" style="175" customWidth="1"/>
    <col min="12" max="12" width="6.125" style="175" customWidth="1"/>
    <col min="13" max="13" width="7.625" style="175" customWidth="1"/>
    <col min="14" max="14" width="6.125" style="175" customWidth="1"/>
    <col min="15" max="15" width="7.625" style="175" customWidth="1"/>
    <col min="16" max="16" width="6.125" style="175" customWidth="1"/>
    <col min="17" max="17" width="7.625" style="175" customWidth="1"/>
    <col min="18" max="16384" width="10.75" style="175"/>
  </cols>
  <sheetData>
    <row r="1" spans="1:17" ht="30" customHeight="1">
      <c r="A1" s="404" t="s">
        <v>232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</row>
    <row r="2" spans="1:17" ht="30" customHeight="1">
      <c r="A2" s="86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</row>
    <row r="3" spans="1:17" ht="31.5" customHeight="1">
      <c r="A3" s="452" t="s">
        <v>233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</row>
    <row r="4" spans="1:17" s="266" customFormat="1" ht="21.95" customHeight="1">
      <c r="A4" s="494" t="s">
        <v>234</v>
      </c>
      <c r="B4" s="499" t="s">
        <v>121</v>
      </c>
      <c r="C4" s="500"/>
      <c r="D4" s="499" t="s">
        <v>235</v>
      </c>
      <c r="E4" s="500"/>
      <c r="F4" s="499" t="s">
        <v>236</v>
      </c>
      <c r="G4" s="500"/>
      <c r="H4" s="499" t="s">
        <v>237</v>
      </c>
      <c r="I4" s="500"/>
      <c r="J4" s="499" t="s">
        <v>238</v>
      </c>
      <c r="K4" s="500"/>
      <c r="L4" s="499" t="s">
        <v>239</v>
      </c>
      <c r="M4" s="500"/>
      <c r="N4" s="499" t="s">
        <v>224</v>
      </c>
      <c r="O4" s="500"/>
      <c r="P4" s="499" t="s">
        <v>225</v>
      </c>
      <c r="Q4" s="505"/>
    </row>
    <row r="5" spans="1:17" s="266" customFormat="1" ht="21.95" customHeight="1">
      <c r="A5" s="495"/>
      <c r="B5" s="267" t="s">
        <v>228</v>
      </c>
      <c r="C5" s="267" t="s">
        <v>227</v>
      </c>
      <c r="D5" s="267" t="s">
        <v>228</v>
      </c>
      <c r="E5" s="267" t="s">
        <v>227</v>
      </c>
      <c r="F5" s="267" t="s">
        <v>228</v>
      </c>
      <c r="G5" s="267" t="s">
        <v>227</v>
      </c>
      <c r="H5" s="267" t="s">
        <v>228</v>
      </c>
      <c r="I5" s="267" t="s">
        <v>227</v>
      </c>
      <c r="J5" s="267" t="s">
        <v>228</v>
      </c>
      <c r="K5" s="267" t="s">
        <v>227</v>
      </c>
      <c r="L5" s="267" t="s">
        <v>228</v>
      </c>
      <c r="M5" s="267" t="s">
        <v>227</v>
      </c>
      <c r="N5" s="267" t="s">
        <v>228</v>
      </c>
      <c r="O5" s="267" t="s">
        <v>227</v>
      </c>
      <c r="P5" s="267" t="s">
        <v>228</v>
      </c>
      <c r="Q5" s="267" t="s">
        <v>227</v>
      </c>
    </row>
    <row r="6" spans="1:17" s="266" customFormat="1" ht="24.95" customHeight="1">
      <c r="A6" s="136" t="s">
        <v>240</v>
      </c>
      <c r="B6" s="268">
        <v>142</v>
      </c>
      <c r="C6" s="268">
        <v>70721</v>
      </c>
      <c r="D6" s="269">
        <v>14</v>
      </c>
      <c r="E6" s="269">
        <v>10980</v>
      </c>
      <c r="F6" s="269">
        <v>0</v>
      </c>
      <c r="G6" s="269">
        <v>0</v>
      </c>
      <c r="H6" s="269">
        <v>44</v>
      </c>
      <c r="I6" s="269">
        <v>24239</v>
      </c>
      <c r="J6" s="269">
        <v>57</v>
      </c>
      <c r="K6" s="269">
        <v>19812</v>
      </c>
      <c r="L6" s="270">
        <v>7</v>
      </c>
      <c r="M6" s="270">
        <v>5950</v>
      </c>
      <c r="N6" s="269">
        <v>3</v>
      </c>
      <c r="O6" s="270">
        <v>2050</v>
      </c>
      <c r="P6" s="269">
        <v>17</v>
      </c>
      <c r="Q6" s="269">
        <v>7690</v>
      </c>
    </row>
    <row r="7" spans="1:17" s="266" customFormat="1" ht="24.95" customHeight="1">
      <c r="A7" s="107">
        <v>23</v>
      </c>
      <c r="B7" s="268">
        <v>157</v>
      </c>
      <c r="C7" s="268">
        <v>77197</v>
      </c>
      <c r="D7" s="268">
        <v>15</v>
      </c>
      <c r="E7" s="268">
        <v>4120</v>
      </c>
      <c r="F7" s="268">
        <v>0</v>
      </c>
      <c r="G7" s="268">
        <v>0</v>
      </c>
      <c r="H7" s="268">
        <v>66</v>
      </c>
      <c r="I7" s="268">
        <v>37686</v>
      </c>
      <c r="J7" s="268">
        <v>44</v>
      </c>
      <c r="K7" s="268">
        <v>15935</v>
      </c>
      <c r="L7" s="271">
        <v>6</v>
      </c>
      <c r="M7" s="271">
        <v>4120</v>
      </c>
      <c r="N7" s="268">
        <v>2</v>
      </c>
      <c r="O7" s="271">
        <v>130</v>
      </c>
      <c r="P7" s="268">
        <v>24</v>
      </c>
      <c r="Q7" s="268">
        <v>15206</v>
      </c>
    </row>
    <row r="8" spans="1:17" s="266" customFormat="1" ht="24.95" customHeight="1">
      <c r="A8" s="107">
        <v>24</v>
      </c>
      <c r="B8" s="268">
        <v>148</v>
      </c>
      <c r="C8" s="268">
        <v>69606</v>
      </c>
      <c r="D8" s="268">
        <v>29</v>
      </c>
      <c r="E8" s="268">
        <v>17635</v>
      </c>
      <c r="F8" s="268">
        <v>19</v>
      </c>
      <c r="G8" s="268">
        <v>8492</v>
      </c>
      <c r="H8" s="268">
        <v>13</v>
      </c>
      <c r="I8" s="268">
        <v>6670</v>
      </c>
      <c r="J8" s="268">
        <v>43</v>
      </c>
      <c r="K8" s="268">
        <v>16030</v>
      </c>
      <c r="L8" s="271">
        <v>13</v>
      </c>
      <c r="M8" s="271">
        <v>9527</v>
      </c>
      <c r="N8" s="268">
        <v>2</v>
      </c>
      <c r="O8" s="271">
        <v>2100</v>
      </c>
      <c r="P8" s="268">
        <v>29</v>
      </c>
      <c r="Q8" s="268">
        <v>9152</v>
      </c>
    </row>
    <row r="9" spans="1:17" s="266" customFormat="1" ht="24.95" customHeight="1">
      <c r="A9" s="249">
        <v>25</v>
      </c>
      <c r="B9" s="268">
        <v>185</v>
      </c>
      <c r="C9" s="268">
        <v>75104</v>
      </c>
      <c r="D9" s="268">
        <v>55</v>
      </c>
      <c r="E9" s="268">
        <v>16093</v>
      </c>
      <c r="F9" s="268">
        <v>39</v>
      </c>
      <c r="G9" s="268">
        <v>14602</v>
      </c>
      <c r="H9" s="268">
        <v>13</v>
      </c>
      <c r="I9" s="268">
        <v>11000</v>
      </c>
      <c r="J9" s="268">
        <v>28</v>
      </c>
      <c r="K9" s="268">
        <v>6351</v>
      </c>
      <c r="L9" s="271">
        <v>11</v>
      </c>
      <c r="M9" s="271">
        <v>6604</v>
      </c>
      <c r="N9" s="268">
        <v>17</v>
      </c>
      <c r="O9" s="271">
        <v>8532</v>
      </c>
      <c r="P9" s="268">
        <v>22</v>
      </c>
      <c r="Q9" s="268">
        <v>11922</v>
      </c>
    </row>
    <row r="10" spans="1:17" s="266" customFormat="1" ht="24.95" customHeight="1">
      <c r="A10" s="256">
        <v>26</v>
      </c>
      <c r="B10" s="272">
        <f>SUM(D10,F10,H10,J10,L10,N10,P10)</f>
        <v>171</v>
      </c>
      <c r="C10" s="272">
        <f>SUM(E10,G10,I10,K10,M10,O10,Q10)</f>
        <v>68027</v>
      </c>
      <c r="D10" s="397">
        <v>33</v>
      </c>
      <c r="E10" s="397">
        <v>10708</v>
      </c>
      <c r="F10" s="397">
        <v>41</v>
      </c>
      <c r="G10" s="397">
        <v>12095</v>
      </c>
      <c r="H10" s="397">
        <v>9</v>
      </c>
      <c r="I10" s="397">
        <v>5722</v>
      </c>
      <c r="J10" s="397">
        <v>42</v>
      </c>
      <c r="K10" s="397">
        <v>14714</v>
      </c>
      <c r="L10" s="398">
        <v>3</v>
      </c>
      <c r="M10" s="398">
        <v>2472</v>
      </c>
      <c r="N10" s="397">
        <v>16</v>
      </c>
      <c r="O10" s="398">
        <v>9096</v>
      </c>
      <c r="P10" s="397">
        <v>27</v>
      </c>
      <c r="Q10" s="397">
        <v>13220</v>
      </c>
    </row>
    <row r="11" spans="1:17" s="266" customFormat="1" ht="21.95" customHeight="1">
      <c r="A11" s="131"/>
      <c r="Q11" s="273" t="s">
        <v>241</v>
      </c>
    </row>
    <row r="12" spans="1:17" ht="21.95" customHeight="1">
      <c r="A12" s="86"/>
      <c r="B12" s="265"/>
      <c r="C12" s="265"/>
      <c r="D12" s="265"/>
      <c r="E12" s="265"/>
      <c r="F12" s="265"/>
      <c r="G12" s="265"/>
      <c r="H12" s="265"/>
      <c r="I12" s="265"/>
    </row>
    <row r="13" spans="1:17" ht="31.5" customHeight="1">
      <c r="A13" s="452" t="s">
        <v>242</v>
      </c>
      <c r="B13" s="452"/>
      <c r="C13" s="452"/>
      <c r="D13" s="452"/>
      <c r="E13" s="452"/>
      <c r="F13" s="452"/>
      <c r="G13" s="452"/>
      <c r="H13" s="452"/>
      <c r="I13" s="452"/>
    </row>
    <row r="14" spans="1:17" ht="21.75" customHeight="1">
      <c r="A14" s="494" t="s">
        <v>243</v>
      </c>
      <c r="B14" s="499" t="s">
        <v>121</v>
      </c>
      <c r="C14" s="500"/>
      <c r="D14" s="501" t="s">
        <v>244</v>
      </c>
      <c r="E14" s="502"/>
      <c r="F14" s="501" t="s">
        <v>245</v>
      </c>
      <c r="G14" s="502"/>
      <c r="H14" s="503" t="s">
        <v>246</v>
      </c>
      <c r="I14" s="504"/>
    </row>
    <row r="15" spans="1:17" ht="21.75" customHeight="1">
      <c r="A15" s="495"/>
      <c r="B15" s="267" t="s">
        <v>228</v>
      </c>
      <c r="C15" s="267" t="s">
        <v>227</v>
      </c>
      <c r="D15" s="267" t="s">
        <v>228</v>
      </c>
      <c r="E15" s="267" t="s">
        <v>227</v>
      </c>
      <c r="F15" s="267" t="s">
        <v>228</v>
      </c>
      <c r="G15" s="267" t="s">
        <v>227</v>
      </c>
      <c r="H15" s="267" t="s">
        <v>228</v>
      </c>
      <c r="I15" s="267" t="s">
        <v>227</v>
      </c>
    </row>
    <row r="16" spans="1:17" ht="24.75" customHeight="1">
      <c r="A16" s="136" t="s">
        <v>240</v>
      </c>
      <c r="B16" s="268">
        <v>1491</v>
      </c>
      <c r="C16" s="268">
        <v>81873</v>
      </c>
      <c r="D16" s="269">
        <v>357</v>
      </c>
      <c r="E16" s="269">
        <v>24137</v>
      </c>
      <c r="F16" s="269">
        <v>426</v>
      </c>
      <c r="G16" s="269">
        <v>12329</v>
      </c>
      <c r="H16" s="270">
        <v>708</v>
      </c>
      <c r="I16" s="274">
        <v>45407</v>
      </c>
      <c r="M16" s="275"/>
    </row>
    <row r="17" spans="1:9" ht="24.75" customHeight="1">
      <c r="A17" s="107">
        <v>23</v>
      </c>
      <c r="B17" s="268">
        <v>2739</v>
      </c>
      <c r="C17" s="268">
        <v>89848</v>
      </c>
      <c r="D17" s="268">
        <v>298</v>
      </c>
      <c r="E17" s="268">
        <v>20950</v>
      </c>
      <c r="F17" s="268">
        <v>373</v>
      </c>
      <c r="G17" s="268">
        <v>9922</v>
      </c>
      <c r="H17" s="271">
        <v>2068</v>
      </c>
      <c r="I17" s="274">
        <v>58976</v>
      </c>
    </row>
    <row r="18" spans="1:9" ht="24.75" customHeight="1">
      <c r="A18" s="107">
        <v>24</v>
      </c>
      <c r="B18" s="268">
        <v>2757</v>
      </c>
      <c r="C18" s="268">
        <v>73965</v>
      </c>
      <c r="D18" s="268">
        <v>274</v>
      </c>
      <c r="E18" s="268">
        <v>19069</v>
      </c>
      <c r="F18" s="268">
        <v>384</v>
      </c>
      <c r="G18" s="268">
        <v>9964</v>
      </c>
      <c r="H18" s="271">
        <v>2099</v>
      </c>
      <c r="I18" s="274">
        <v>44932</v>
      </c>
    </row>
    <row r="19" spans="1:9" ht="24.75" customHeight="1">
      <c r="A19" s="249">
        <v>25</v>
      </c>
      <c r="B19" s="268">
        <v>2606</v>
      </c>
      <c r="C19" s="268">
        <v>76918</v>
      </c>
      <c r="D19" s="268">
        <v>239</v>
      </c>
      <c r="E19" s="268">
        <v>17989</v>
      </c>
      <c r="F19" s="268">
        <v>401</v>
      </c>
      <c r="G19" s="268">
        <v>10484</v>
      </c>
      <c r="H19" s="271">
        <v>1966</v>
      </c>
      <c r="I19" s="274">
        <v>48445</v>
      </c>
    </row>
    <row r="20" spans="1:9" ht="24.75" customHeight="1">
      <c r="A20" s="256">
        <v>26</v>
      </c>
      <c r="B20" s="272">
        <f>SUM(D20,F20,H20)</f>
        <v>2269</v>
      </c>
      <c r="C20" s="272">
        <f>SUM(E20,G20,I20)</f>
        <v>60759</v>
      </c>
      <c r="D20" s="397">
        <v>246</v>
      </c>
      <c r="E20" s="397">
        <v>16615</v>
      </c>
      <c r="F20" s="397">
        <v>423</v>
      </c>
      <c r="G20" s="397">
        <v>10069</v>
      </c>
      <c r="H20" s="398">
        <v>1600</v>
      </c>
      <c r="I20" s="399">
        <v>34075</v>
      </c>
    </row>
    <row r="21" spans="1:9" ht="20.25" customHeight="1">
      <c r="A21" s="266" t="s">
        <v>247</v>
      </c>
      <c r="B21" s="131"/>
      <c r="C21" s="266"/>
      <c r="D21" s="266"/>
      <c r="E21" s="266"/>
      <c r="F21" s="266"/>
      <c r="G21" s="273"/>
      <c r="H21" s="266"/>
      <c r="I21" s="273" t="s">
        <v>248</v>
      </c>
    </row>
  </sheetData>
  <sheetProtection selectLockedCells="1"/>
  <mergeCells count="17">
    <mergeCell ref="A1:Q1"/>
    <mergeCell ref="A3:Q3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A13:I13"/>
    <mergeCell ref="A14:A15"/>
    <mergeCell ref="B14:C14"/>
    <mergeCell ref="D14:E14"/>
    <mergeCell ref="F14:G14"/>
    <mergeCell ref="H14:I14"/>
  </mergeCells>
  <phoneticPr fontId="7"/>
  <printOptions horizontalCentered="1"/>
  <pageMargins left="0.39370078740157483" right="0.39370078740157483" top="0.78740157480314965" bottom="0.39370078740157483" header="0.31496062992125984" footer="0.19685039370078741"/>
  <pageSetup paperSize="9" firstPageNumber="191" orientation="landscape" horizontalDpi="400" verticalDpi="4294967292" r:id="rId1"/>
  <headerFooter alignWithMargins="0">
    <oddHeader>&amp;R&amp;"ＭＳ ゴシック,標準"&amp;11 12. 教育・文化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showGridLines="0" zoomScale="115" zoomScaleNormal="100" workbookViewId="0">
      <selection activeCell="C11" sqref="C11:AK11"/>
    </sheetView>
  </sheetViews>
  <sheetFormatPr defaultColWidth="10.75" defaultRowHeight="21.95" customHeight="1"/>
  <cols>
    <col min="1" max="1" width="8.875" style="1" customWidth="1"/>
    <col min="2" max="8" width="3.125" style="1" customWidth="1"/>
    <col min="9" max="11" width="4.625" style="1" customWidth="1"/>
    <col min="12" max="36" width="3.125" style="1" customWidth="1"/>
    <col min="37" max="16384" width="10.75" style="1"/>
  </cols>
  <sheetData>
    <row r="1" spans="1:36" ht="30" customHeight="1">
      <c r="A1" s="404" t="s">
        <v>24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4"/>
      <c r="AB1" s="404"/>
      <c r="AC1" s="404"/>
      <c r="AD1" s="404"/>
      <c r="AE1" s="404"/>
      <c r="AF1" s="404"/>
      <c r="AG1" s="404"/>
      <c r="AH1" s="404"/>
      <c r="AI1" s="404"/>
      <c r="AJ1" s="404"/>
    </row>
    <row r="2" spans="1:36" ht="30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</row>
    <row r="3" spans="1:36" s="3" customFormat="1" ht="21.95" customHeight="1">
      <c r="A3" s="7" t="s">
        <v>18</v>
      </c>
    </row>
    <row r="4" spans="1:36" s="3" customFormat="1" ht="21.95" customHeight="1">
      <c r="A4" s="409" t="s">
        <v>25</v>
      </c>
      <c r="B4" s="402" t="s">
        <v>26</v>
      </c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8"/>
      <c r="R4" s="402" t="s">
        <v>27</v>
      </c>
      <c r="S4" s="417"/>
      <c r="T4" s="417"/>
      <c r="U4" s="417"/>
      <c r="V4" s="417"/>
      <c r="W4" s="417"/>
      <c r="X4" s="417"/>
      <c r="Y4" s="417"/>
      <c r="Z4" s="402" t="s">
        <v>28</v>
      </c>
      <c r="AA4" s="417"/>
      <c r="AB4" s="417"/>
      <c r="AC4" s="417"/>
      <c r="AD4" s="417"/>
      <c r="AE4" s="417"/>
      <c r="AF4" s="417"/>
      <c r="AG4" s="417"/>
      <c r="AH4" s="417"/>
      <c r="AI4" s="417"/>
      <c r="AJ4" s="417"/>
    </row>
    <row r="5" spans="1:36" s="3" customFormat="1" ht="21.95" customHeight="1">
      <c r="A5" s="415"/>
      <c r="B5" s="402" t="s">
        <v>29</v>
      </c>
      <c r="C5" s="405"/>
      <c r="D5" s="406"/>
      <c r="E5" s="402" t="s">
        <v>11</v>
      </c>
      <c r="F5" s="405"/>
      <c r="G5" s="405"/>
      <c r="H5" s="406"/>
      <c r="I5" s="402" t="s">
        <v>30</v>
      </c>
      <c r="J5" s="405"/>
      <c r="K5" s="406"/>
      <c r="L5" s="402" t="s">
        <v>31</v>
      </c>
      <c r="M5" s="405"/>
      <c r="N5" s="406"/>
      <c r="O5" s="402" t="s">
        <v>32</v>
      </c>
      <c r="P5" s="405"/>
      <c r="Q5" s="406"/>
      <c r="R5" s="413" t="s">
        <v>3</v>
      </c>
      <c r="S5" s="413" t="s">
        <v>4</v>
      </c>
      <c r="T5" s="402" t="s">
        <v>33</v>
      </c>
      <c r="U5" s="405"/>
      <c r="V5" s="406"/>
      <c r="W5" s="402" t="s">
        <v>31</v>
      </c>
      <c r="X5" s="405"/>
      <c r="Y5" s="406"/>
      <c r="Z5" s="413" t="s">
        <v>3</v>
      </c>
      <c r="AA5" s="413" t="s">
        <v>4</v>
      </c>
      <c r="AB5" s="402" t="s">
        <v>33</v>
      </c>
      <c r="AC5" s="405"/>
      <c r="AD5" s="406"/>
      <c r="AE5" s="402" t="s">
        <v>31</v>
      </c>
      <c r="AF5" s="405"/>
      <c r="AG5" s="406"/>
      <c r="AH5" s="402" t="s">
        <v>32</v>
      </c>
      <c r="AI5" s="405"/>
      <c r="AJ5" s="405"/>
    </row>
    <row r="6" spans="1:36" s="3" customFormat="1" ht="28.5" customHeight="1">
      <c r="A6" s="416"/>
      <c r="B6" s="20" t="s">
        <v>0</v>
      </c>
      <c r="C6" s="20" t="s">
        <v>34</v>
      </c>
      <c r="D6" s="20" t="s">
        <v>35</v>
      </c>
      <c r="E6" s="20" t="s">
        <v>0</v>
      </c>
      <c r="F6" s="20" t="s">
        <v>36</v>
      </c>
      <c r="G6" s="20" t="s">
        <v>37</v>
      </c>
      <c r="H6" s="23" t="s">
        <v>38</v>
      </c>
      <c r="I6" s="20" t="s">
        <v>0</v>
      </c>
      <c r="J6" s="20" t="s">
        <v>1</v>
      </c>
      <c r="K6" s="20" t="s">
        <v>2</v>
      </c>
      <c r="L6" s="20" t="s">
        <v>0</v>
      </c>
      <c r="M6" s="20" t="s">
        <v>1</v>
      </c>
      <c r="N6" s="20" t="s">
        <v>2</v>
      </c>
      <c r="O6" s="20" t="s">
        <v>0</v>
      </c>
      <c r="P6" s="20" t="s">
        <v>1</v>
      </c>
      <c r="Q6" s="20" t="s">
        <v>2</v>
      </c>
      <c r="R6" s="414"/>
      <c r="S6" s="414"/>
      <c r="T6" s="20" t="s">
        <v>0</v>
      </c>
      <c r="U6" s="20" t="s">
        <v>1</v>
      </c>
      <c r="V6" s="20" t="s">
        <v>2</v>
      </c>
      <c r="W6" s="20" t="s">
        <v>0</v>
      </c>
      <c r="X6" s="20" t="s">
        <v>1</v>
      </c>
      <c r="Y6" s="20" t="s">
        <v>2</v>
      </c>
      <c r="Z6" s="414"/>
      <c r="AA6" s="414"/>
      <c r="AB6" s="20" t="s">
        <v>0</v>
      </c>
      <c r="AC6" s="20" t="s">
        <v>1</v>
      </c>
      <c r="AD6" s="20" t="s">
        <v>2</v>
      </c>
      <c r="AE6" s="20" t="s">
        <v>0</v>
      </c>
      <c r="AF6" s="20" t="s">
        <v>1</v>
      </c>
      <c r="AG6" s="20" t="s">
        <v>2</v>
      </c>
      <c r="AH6" s="20" t="s">
        <v>0</v>
      </c>
      <c r="AI6" s="20" t="s">
        <v>1</v>
      </c>
      <c r="AJ6" s="20" t="s">
        <v>2</v>
      </c>
    </row>
    <row r="7" spans="1:36" s="3" customFormat="1" ht="30" customHeight="1">
      <c r="A7" s="8" t="s">
        <v>39</v>
      </c>
      <c r="B7" s="24">
        <v>25</v>
      </c>
      <c r="C7" s="24">
        <v>24</v>
      </c>
      <c r="D7" s="24">
        <v>1</v>
      </c>
      <c r="E7" s="24">
        <v>278</v>
      </c>
      <c r="F7" s="24">
        <v>257</v>
      </c>
      <c r="G7" s="25">
        <v>0</v>
      </c>
      <c r="H7" s="24">
        <v>21</v>
      </c>
      <c r="I7" s="26">
        <v>7276</v>
      </c>
      <c r="J7" s="24">
        <v>3698</v>
      </c>
      <c r="K7" s="24">
        <v>3578</v>
      </c>
      <c r="L7" s="24">
        <v>534</v>
      </c>
      <c r="M7" s="24">
        <v>287</v>
      </c>
      <c r="N7" s="24">
        <v>247</v>
      </c>
      <c r="O7" s="24">
        <v>47</v>
      </c>
      <c r="P7" s="24">
        <v>17</v>
      </c>
      <c r="Q7" s="24">
        <v>30</v>
      </c>
      <c r="R7" s="26">
        <v>1</v>
      </c>
      <c r="S7" s="26">
        <v>9</v>
      </c>
      <c r="T7" s="24">
        <v>353</v>
      </c>
      <c r="U7" s="24">
        <v>175</v>
      </c>
      <c r="V7" s="24">
        <v>178</v>
      </c>
      <c r="W7" s="24">
        <v>19</v>
      </c>
      <c r="X7" s="24">
        <v>12</v>
      </c>
      <c r="Y7" s="24">
        <v>7</v>
      </c>
      <c r="Z7" s="26">
        <v>4</v>
      </c>
      <c r="AA7" s="26">
        <v>19</v>
      </c>
      <c r="AB7" s="24">
        <v>376</v>
      </c>
      <c r="AC7" s="24">
        <v>207</v>
      </c>
      <c r="AD7" s="24">
        <v>169</v>
      </c>
      <c r="AE7" s="24">
        <v>43</v>
      </c>
      <c r="AF7" s="24">
        <v>23</v>
      </c>
      <c r="AG7" s="24">
        <v>20</v>
      </c>
      <c r="AH7" s="24">
        <v>6</v>
      </c>
      <c r="AI7" s="24">
        <v>2</v>
      </c>
      <c r="AJ7" s="24">
        <v>4</v>
      </c>
    </row>
    <row r="8" spans="1:36" s="3" customFormat="1" ht="30" customHeight="1">
      <c r="A8" s="8">
        <v>24</v>
      </c>
      <c r="B8" s="24">
        <v>25</v>
      </c>
      <c r="C8" s="24">
        <v>24</v>
      </c>
      <c r="D8" s="24">
        <v>1</v>
      </c>
      <c r="E8" s="24">
        <v>278</v>
      </c>
      <c r="F8" s="24">
        <v>255</v>
      </c>
      <c r="G8" s="25">
        <v>0</v>
      </c>
      <c r="H8" s="24">
        <v>23</v>
      </c>
      <c r="I8" s="26">
        <v>7190</v>
      </c>
      <c r="J8" s="24">
        <v>3661</v>
      </c>
      <c r="K8" s="24">
        <v>3529</v>
      </c>
      <c r="L8" s="24">
        <v>560</v>
      </c>
      <c r="M8" s="24">
        <v>307</v>
      </c>
      <c r="N8" s="24">
        <v>253</v>
      </c>
      <c r="O8" s="24">
        <v>50</v>
      </c>
      <c r="P8" s="24">
        <v>18</v>
      </c>
      <c r="Q8" s="24">
        <v>32</v>
      </c>
      <c r="R8" s="26">
        <v>1</v>
      </c>
      <c r="S8" s="26">
        <v>9</v>
      </c>
      <c r="T8" s="24">
        <v>398</v>
      </c>
      <c r="U8" s="24">
        <v>226</v>
      </c>
      <c r="V8" s="24">
        <v>172</v>
      </c>
      <c r="W8" s="24">
        <v>41</v>
      </c>
      <c r="X8" s="24">
        <v>23</v>
      </c>
      <c r="Y8" s="24">
        <v>18</v>
      </c>
      <c r="Z8" s="26">
        <v>4</v>
      </c>
      <c r="AA8" s="26">
        <v>20</v>
      </c>
      <c r="AB8" s="24">
        <v>398</v>
      </c>
      <c r="AC8" s="24">
        <v>226</v>
      </c>
      <c r="AD8" s="24">
        <v>172</v>
      </c>
      <c r="AE8" s="24">
        <v>41</v>
      </c>
      <c r="AF8" s="24">
        <v>23</v>
      </c>
      <c r="AG8" s="24">
        <v>18</v>
      </c>
      <c r="AH8" s="24">
        <v>6</v>
      </c>
      <c r="AI8" s="24">
        <v>2</v>
      </c>
      <c r="AJ8" s="24">
        <v>4</v>
      </c>
    </row>
    <row r="9" spans="1:36" s="3" customFormat="1" ht="30" customHeight="1">
      <c r="A9" s="10">
        <v>25</v>
      </c>
      <c r="B9" s="24">
        <v>25</v>
      </c>
      <c r="C9" s="24">
        <v>24</v>
      </c>
      <c r="D9" s="24">
        <v>1</v>
      </c>
      <c r="E9" s="24">
        <v>280</v>
      </c>
      <c r="F9" s="24">
        <v>255</v>
      </c>
      <c r="G9" s="25">
        <v>0</v>
      </c>
      <c r="H9" s="24">
        <v>25</v>
      </c>
      <c r="I9" s="26">
        <v>7135</v>
      </c>
      <c r="J9" s="24">
        <v>3629</v>
      </c>
      <c r="K9" s="24">
        <v>3506</v>
      </c>
      <c r="L9" s="24">
        <v>568</v>
      </c>
      <c r="M9" s="24">
        <v>321</v>
      </c>
      <c r="N9" s="24">
        <v>247</v>
      </c>
      <c r="O9" s="24">
        <v>49</v>
      </c>
      <c r="P9" s="24">
        <v>18</v>
      </c>
      <c r="Q9" s="24">
        <v>31</v>
      </c>
      <c r="R9" s="26">
        <v>1</v>
      </c>
      <c r="S9" s="26">
        <v>9</v>
      </c>
      <c r="T9" s="24">
        <v>383</v>
      </c>
      <c r="U9" s="24">
        <v>204</v>
      </c>
      <c r="V9" s="24">
        <v>179</v>
      </c>
      <c r="W9" s="24">
        <v>19</v>
      </c>
      <c r="X9" s="24">
        <v>13</v>
      </c>
      <c r="Y9" s="24">
        <v>6</v>
      </c>
      <c r="Z9" s="26">
        <v>4</v>
      </c>
      <c r="AA9" s="26">
        <v>21</v>
      </c>
      <c r="AB9" s="24">
        <v>383</v>
      </c>
      <c r="AC9" s="24">
        <v>204</v>
      </c>
      <c r="AD9" s="24">
        <v>179</v>
      </c>
      <c r="AE9" s="24">
        <v>43</v>
      </c>
      <c r="AF9" s="24">
        <v>22</v>
      </c>
      <c r="AG9" s="24">
        <v>21</v>
      </c>
      <c r="AH9" s="24">
        <v>7</v>
      </c>
      <c r="AI9" s="24">
        <v>2</v>
      </c>
      <c r="AJ9" s="24">
        <v>5</v>
      </c>
    </row>
    <row r="10" spans="1:36" s="3" customFormat="1" ht="30" customHeight="1">
      <c r="A10" s="10">
        <v>26</v>
      </c>
      <c r="B10" s="24">
        <v>26</v>
      </c>
      <c r="C10" s="27">
        <v>25</v>
      </c>
      <c r="D10" s="27">
        <v>1</v>
      </c>
      <c r="E10" s="24">
        <v>282</v>
      </c>
      <c r="F10" s="27">
        <v>255</v>
      </c>
      <c r="G10" s="28">
        <v>0</v>
      </c>
      <c r="H10" s="27">
        <v>27</v>
      </c>
      <c r="I10" s="24">
        <v>7026</v>
      </c>
      <c r="J10" s="27">
        <v>3611</v>
      </c>
      <c r="K10" s="27">
        <v>3415</v>
      </c>
      <c r="L10" s="24">
        <v>562</v>
      </c>
      <c r="M10" s="27">
        <v>320</v>
      </c>
      <c r="N10" s="27">
        <v>242</v>
      </c>
      <c r="O10" s="24">
        <v>48</v>
      </c>
      <c r="P10" s="27">
        <v>19</v>
      </c>
      <c r="Q10" s="27">
        <v>29</v>
      </c>
      <c r="R10" s="29">
        <v>1</v>
      </c>
      <c r="S10" s="29">
        <v>9</v>
      </c>
      <c r="T10" s="24">
        <v>351</v>
      </c>
      <c r="U10" s="27">
        <v>176</v>
      </c>
      <c r="V10" s="27">
        <v>175</v>
      </c>
      <c r="W10" s="24">
        <v>19</v>
      </c>
      <c r="X10" s="27">
        <v>12</v>
      </c>
      <c r="Y10" s="27">
        <v>7</v>
      </c>
      <c r="Z10" s="29">
        <v>4</v>
      </c>
      <c r="AA10" s="29">
        <v>20</v>
      </c>
      <c r="AB10" s="24">
        <v>404</v>
      </c>
      <c r="AC10" s="27">
        <v>232</v>
      </c>
      <c r="AD10" s="27">
        <v>172</v>
      </c>
      <c r="AE10" s="24">
        <v>42</v>
      </c>
      <c r="AF10" s="27">
        <v>21</v>
      </c>
      <c r="AG10" s="27">
        <v>21</v>
      </c>
      <c r="AH10" s="24">
        <v>5</v>
      </c>
      <c r="AI10" s="27">
        <v>1</v>
      </c>
      <c r="AJ10" s="27">
        <v>4</v>
      </c>
    </row>
    <row r="11" spans="1:36" s="3" customFormat="1" ht="30" customHeight="1">
      <c r="A11" s="9">
        <v>27</v>
      </c>
      <c r="B11" s="30">
        <f>SUM(C11:D11)</f>
        <v>26</v>
      </c>
      <c r="C11" s="366">
        <v>25</v>
      </c>
      <c r="D11" s="366">
        <v>1</v>
      </c>
      <c r="E11" s="30">
        <f>SUM(F11:H11)</f>
        <v>278</v>
      </c>
      <c r="F11" s="366">
        <v>251</v>
      </c>
      <c r="G11" s="367">
        <v>0</v>
      </c>
      <c r="H11" s="366">
        <v>27</v>
      </c>
      <c r="I11" s="30">
        <f>SUM(J11:K11)</f>
        <v>7077</v>
      </c>
      <c r="J11" s="366">
        <v>3630</v>
      </c>
      <c r="K11" s="366">
        <v>3447</v>
      </c>
      <c r="L11" s="30">
        <f>SUM(M11:N11)</f>
        <v>571</v>
      </c>
      <c r="M11" s="366">
        <v>329</v>
      </c>
      <c r="N11" s="366">
        <v>242</v>
      </c>
      <c r="O11" s="30">
        <f>SUM(P11:Q11)</f>
        <v>48</v>
      </c>
      <c r="P11" s="366">
        <v>20</v>
      </c>
      <c r="Q11" s="366">
        <v>28</v>
      </c>
      <c r="R11" s="368">
        <v>1</v>
      </c>
      <c r="S11" s="368">
        <v>9</v>
      </c>
      <c r="T11" s="30">
        <f>SUM(U11:V11)</f>
        <v>353</v>
      </c>
      <c r="U11" s="366">
        <v>178</v>
      </c>
      <c r="V11" s="366">
        <v>175</v>
      </c>
      <c r="W11" s="30">
        <f>SUM(X11:Y11)</f>
        <v>19</v>
      </c>
      <c r="X11" s="366">
        <v>14</v>
      </c>
      <c r="Y11" s="366">
        <v>5</v>
      </c>
      <c r="Z11" s="368">
        <v>4</v>
      </c>
      <c r="AA11" s="368">
        <v>18</v>
      </c>
      <c r="AB11" s="30">
        <f>SUM(AC11:AD11)</f>
        <v>395</v>
      </c>
      <c r="AC11" s="366">
        <v>214</v>
      </c>
      <c r="AD11" s="366">
        <v>181</v>
      </c>
      <c r="AE11" s="30">
        <f>SUM(AF11:AG11)</f>
        <v>42</v>
      </c>
      <c r="AF11" s="366">
        <v>23</v>
      </c>
      <c r="AG11" s="366">
        <v>19</v>
      </c>
      <c r="AH11" s="30">
        <f>SUM(AI11:AJ11)</f>
        <v>5</v>
      </c>
      <c r="AI11" s="366">
        <v>1</v>
      </c>
      <c r="AJ11" s="366">
        <v>4</v>
      </c>
    </row>
    <row r="12" spans="1:36" s="3" customFormat="1" ht="20.25" customHeight="1">
      <c r="A12" s="3" t="s">
        <v>20</v>
      </c>
      <c r="AJ12" s="5" t="s">
        <v>17</v>
      </c>
    </row>
    <row r="13" spans="1:36" s="3" customFormat="1" ht="15.75" customHeight="1">
      <c r="A13" s="31" t="s">
        <v>40</v>
      </c>
      <c r="AJ13" s="5"/>
    </row>
    <row r="14" spans="1:36" s="3" customFormat="1" ht="21.95" customHeight="1"/>
  </sheetData>
  <sheetProtection selectLockedCells="1"/>
  <mergeCells count="19">
    <mergeCell ref="T5:V5"/>
    <mergeCell ref="W5:Y5"/>
    <mergeCell ref="Z5:Z6"/>
    <mergeCell ref="AA5:AA6"/>
    <mergeCell ref="A1:AJ1"/>
    <mergeCell ref="A4:A6"/>
    <mergeCell ref="B4:Q4"/>
    <mergeCell ref="R4:Y4"/>
    <mergeCell ref="Z4:AJ4"/>
    <mergeCell ref="B5:D5"/>
    <mergeCell ref="E5:H5"/>
    <mergeCell ref="I5:K5"/>
    <mergeCell ref="L5:N5"/>
    <mergeCell ref="O5:Q5"/>
    <mergeCell ref="AB5:AD5"/>
    <mergeCell ref="AE5:AG5"/>
    <mergeCell ref="AH5:AJ5"/>
    <mergeCell ref="R5:R6"/>
    <mergeCell ref="S5:S6"/>
  </mergeCells>
  <phoneticPr fontId="7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77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"/>
  <sheetViews>
    <sheetView showGridLines="0" showOutlineSymbols="0" zoomScaleNormal="100" workbookViewId="0">
      <selection activeCell="D10" sqref="D10:AA10"/>
    </sheetView>
  </sheetViews>
  <sheetFormatPr defaultColWidth="10.75" defaultRowHeight="21.95" customHeight="1"/>
  <cols>
    <col min="1" max="1" width="9.5" style="113" customWidth="1"/>
    <col min="2" max="3" width="7" style="113" customWidth="1"/>
    <col min="4" max="4" width="4.625" style="113" customWidth="1"/>
    <col min="5" max="5" width="3.875" style="113" customWidth="1"/>
    <col min="6" max="6" width="4.625" style="113" customWidth="1"/>
    <col min="7" max="7" width="3.875" style="113" customWidth="1"/>
    <col min="8" max="8" width="4.625" style="113" customWidth="1"/>
    <col min="9" max="9" width="3.875" style="113" customWidth="1"/>
    <col min="10" max="10" width="4.625" style="113" customWidth="1"/>
    <col min="11" max="11" width="3.875" style="113" customWidth="1"/>
    <col min="12" max="12" width="4.625" style="113" customWidth="1"/>
    <col min="13" max="13" width="3.875" style="113" customWidth="1"/>
    <col min="14" max="14" width="4.625" style="113" customWidth="1"/>
    <col min="15" max="15" width="3.875" style="113" customWidth="1"/>
    <col min="16" max="16" width="4.625" style="113" customWidth="1"/>
    <col min="17" max="17" width="3.875" style="113" customWidth="1"/>
    <col min="18" max="18" width="4.625" style="113" customWidth="1"/>
    <col min="19" max="19" width="3.875" style="113" customWidth="1"/>
    <col min="20" max="20" width="4.625" style="113" customWidth="1"/>
    <col min="21" max="21" width="3.875" style="113" customWidth="1"/>
    <col min="22" max="22" width="4.625" style="113" customWidth="1"/>
    <col min="23" max="23" width="3.875" style="113" customWidth="1"/>
    <col min="24" max="24" width="4.625" style="113" customWidth="1"/>
    <col min="25" max="25" width="3.875" style="113" customWidth="1"/>
    <col min="26" max="26" width="4.625" style="113" customWidth="1"/>
    <col min="27" max="27" width="3.875" style="113" customWidth="1"/>
    <col min="28" max="250" width="10.75" style="113" customWidth="1"/>
    <col min="251" max="16384" width="10.75" style="113"/>
  </cols>
  <sheetData>
    <row r="1" spans="1:27" ht="30" customHeight="1">
      <c r="A1" s="404" t="s">
        <v>249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4"/>
    </row>
    <row r="2" spans="1:27" ht="30" customHeight="1"/>
    <row r="3" spans="1:27" ht="20.100000000000001" customHeight="1"/>
    <row r="4" spans="1:27" s="276" customFormat="1" ht="21.95" customHeight="1">
      <c r="A4" s="506" t="s">
        <v>144</v>
      </c>
      <c r="B4" s="507" t="s">
        <v>250</v>
      </c>
      <c r="C4" s="508"/>
      <c r="D4" s="509" t="s">
        <v>251</v>
      </c>
      <c r="E4" s="510"/>
      <c r="F4" s="509" t="s">
        <v>163</v>
      </c>
      <c r="G4" s="510"/>
      <c r="H4" s="509" t="s">
        <v>148</v>
      </c>
      <c r="I4" s="510"/>
      <c r="J4" s="509" t="s">
        <v>149</v>
      </c>
      <c r="K4" s="510"/>
      <c r="L4" s="509" t="s">
        <v>150</v>
      </c>
      <c r="M4" s="510"/>
      <c r="N4" s="509" t="s">
        <v>151</v>
      </c>
      <c r="O4" s="510"/>
      <c r="P4" s="509" t="s">
        <v>152</v>
      </c>
      <c r="Q4" s="510"/>
      <c r="R4" s="509" t="s">
        <v>153</v>
      </c>
      <c r="S4" s="510"/>
      <c r="T4" s="509" t="s">
        <v>154</v>
      </c>
      <c r="U4" s="511"/>
      <c r="V4" s="509" t="s">
        <v>155</v>
      </c>
      <c r="W4" s="510"/>
      <c r="X4" s="509" t="s">
        <v>156</v>
      </c>
      <c r="Y4" s="510"/>
      <c r="Z4" s="509" t="s">
        <v>157</v>
      </c>
      <c r="AA4" s="511"/>
    </row>
    <row r="5" spans="1:27" s="276" customFormat="1" ht="21.95" customHeight="1">
      <c r="A5" s="495"/>
      <c r="B5" s="277" t="s">
        <v>252</v>
      </c>
      <c r="C5" s="277" t="s">
        <v>253</v>
      </c>
      <c r="D5" s="278" t="s">
        <v>254</v>
      </c>
      <c r="E5" s="278" t="s">
        <v>255</v>
      </c>
      <c r="F5" s="278" t="s">
        <v>254</v>
      </c>
      <c r="G5" s="278" t="s">
        <v>255</v>
      </c>
      <c r="H5" s="278" t="s">
        <v>254</v>
      </c>
      <c r="I5" s="278" t="s">
        <v>255</v>
      </c>
      <c r="J5" s="278" t="s">
        <v>254</v>
      </c>
      <c r="K5" s="278" t="s">
        <v>255</v>
      </c>
      <c r="L5" s="278" t="s">
        <v>254</v>
      </c>
      <c r="M5" s="278" t="s">
        <v>255</v>
      </c>
      <c r="N5" s="278" t="s">
        <v>254</v>
      </c>
      <c r="O5" s="278" t="s">
        <v>255</v>
      </c>
      <c r="P5" s="278" t="s">
        <v>254</v>
      </c>
      <c r="Q5" s="278" t="s">
        <v>255</v>
      </c>
      <c r="R5" s="278" t="s">
        <v>254</v>
      </c>
      <c r="S5" s="278" t="s">
        <v>255</v>
      </c>
      <c r="T5" s="278" t="s">
        <v>254</v>
      </c>
      <c r="U5" s="278" t="s">
        <v>255</v>
      </c>
      <c r="V5" s="278" t="s">
        <v>254</v>
      </c>
      <c r="W5" s="278" t="s">
        <v>255</v>
      </c>
      <c r="X5" s="278" t="s">
        <v>254</v>
      </c>
      <c r="Y5" s="278" t="s">
        <v>255</v>
      </c>
      <c r="Z5" s="278" t="s">
        <v>254</v>
      </c>
      <c r="AA5" s="278" t="s">
        <v>255</v>
      </c>
    </row>
    <row r="6" spans="1:27" s="276" customFormat="1" ht="35.1" customHeight="1">
      <c r="A6" s="164" t="s">
        <v>104</v>
      </c>
      <c r="B6" s="279">
        <v>10865</v>
      </c>
      <c r="C6" s="279">
        <v>2664</v>
      </c>
      <c r="D6" s="280">
        <v>665</v>
      </c>
      <c r="E6" s="280">
        <v>157</v>
      </c>
      <c r="F6" s="280">
        <v>787</v>
      </c>
      <c r="G6" s="280">
        <v>187</v>
      </c>
      <c r="H6" s="280">
        <v>740</v>
      </c>
      <c r="I6" s="280">
        <v>244</v>
      </c>
      <c r="J6" s="280">
        <v>1072</v>
      </c>
      <c r="K6" s="280">
        <v>242</v>
      </c>
      <c r="L6" s="280">
        <v>2114</v>
      </c>
      <c r="M6" s="280">
        <v>200</v>
      </c>
      <c r="N6" s="280">
        <v>1197</v>
      </c>
      <c r="O6" s="280">
        <v>179</v>
      </c>
      <c r="P6" s="280">
        <v>908</v>
      </c>
      <c r="Q6" s="280">
        <v>298</v>
      </c>
      <c r="R6" s="281">
        <v>926</v>
      </c>
      <c r="S6" s="280">
        <v>232</v>
      </c>
      <c r="T6" s="280">
        <v>649</v>
      </c>
      <c r="U6" s="280">
        <v>252</v>
      </c>
      <c r="V6" s="280">
        <v>584</v>
      </c>
      <c r="W6" s="280">
        <v>115</v>
      </c>
      <c r="X6" s="280">
        <v>573</v>
      </c>
      <c r="Y6" s="280">
        <v>296</v>
      </c>
      <c r="Z6" s="280">
        <v>650</v>
      </c>
      <c r="AA6" s="280">
        <v>262</v>
      </c>
    </row>
    <row r="7" spans="1:27" s="276" customFormat="1" ht="35.1" customHeight="1">
      <c r="A7" s="164">
        <v>23</v>
      </c>
      <c r="B7" s="279">
        <v>11070</v>
      </c>
      <c r="C7" s="282">
        <v>2424</v>
      </c>
      <c r="D7" s="280">
        <v>487</v>
      </c>
      <c r="E7" s="280">
        <v>138</v>
      </c>
      <c r="F7" s="280">
        <v>1065</v>
      </c>
      <c r="G7" s="280">
        <v>137</v>
      </c>
      <c r="H7" s="280">
        <v>660</v>
      </c>
      <c r="I7" s="280">
        <v>231</v>
      </c>
      <c r="J7" s="280">
        <v>1067</v>
      </c>
      <c r="K7" s="280">
        <v>387</v>
      </c>
      <c r="L7" s="280">
        <v>2233</v>
      </c>
      <c r="M7" s="280">
        <v>131</v>
      </c>
      <c r="N7" s="280">
        <v>1050</v>
      </c>
      <c r="O7" s="280">
        <v>328</v>
      </c>
      <c r="P7" s="280">
        <v>815</v>
      </c>
      <c r="Q7" s="280">
        <v>161</v>
      </c>
      <c r="R7" s="281">
        <v>908</v>
      </c>
      <c r="S7" s="280">
        <v>195</v>
      </c>
      <c r="T7" s="280">
        <v>836</v>
      </c>
      <c r="U7" s="280">
        <v>179</v>
      </c>
      <c r="V7" s="280">
        <v>648</v>
      </c>
      <c r="W7" s="280">
        <v>158</v>
      </c>
      <c r="X7" s="280">
        <v>528</v>
      </c>
      <c r="Y7" s="280">
        <v>183</v>
      </c>
      <c r="Z7" s="280">
        <v>773</v>
      </c>
      <c r="AA7" s="280">
        <v>196</v>
      </c>
    </row>
    <row r="8" spans="1:27" s="276" customFormat="1" ht="35.1" customHeight="1">
      <c r="A8" s="164">
        <v>24</v>
      </c>
      <c r="B8" s="279">
        <v>9823</v>
      </c>
      <c r="C8" s="282">
        <v>1723</v>
      </c>
      <c r="D8" s="280">
        <v>600</v>
      </c>
      <c r="E8" s="280">
        <v>43</v>
      </c>
      <c r="F8" s="280">
        <v>748</v>
      </c>
      <c r="G8" s="280">
        <v>128</v>
      </c>
      <c r="H8" s="280">
        <v>606</v>
      </c>
      <c r="I8" s="280">
        <v>71</v>
      </c>
      <c r="J8" s="280">
        <v>960</v>
      </c>
      <c r="K8" s="280">
        <v>228</v>
      </c>
      <c r="L8" s="280">
        <v>1978</v>
      </c>
      <c r="M8" s="280">
        <v>114</v>
      </c>
      <c r="N8" s="280">
        <v>819</v>
      </c>
      <c r="O8" s="280">
        <v>88</v>
      </c>
      <c r="P8" s="280">
        <v>648</v>
      </c>
      <c r="Q8" s="280">
        <v>162</v>
      </c>
      <c r="R8" s="280">
        <v>804</v>
      </c>
      <c r="S8" s="281">
        <v>148</v>
      </c>
      <c r="T8" s="280">
        <v>777</v>
      </c>
      <c r="U8" s="280">
        <v>175</v>
      </c>
      <c r="V8" s="280">
        <v>534</v>
      </c>
      <c r="W8" s="280">
        <v>108</v>
      </c>
      <c r="X8" s="280">
        <v>540</v>
      </c>
      <c r="Y8" s="280">
        <v>291</v>
      </c>
      <c r="Z8" s="280">
        <v>809</v>
      </c>
      <c r="AA8" s="280">
        <v>167</v>
      </c>
    </row>
    <row r="9" spans="1:27" s="276" customFormat="1" ht="35.1" customHeight="1">
      <c r="A9" s="164">
        <v>25</v>
      </c>
      <c r="B9" s="279">
        <v>0</v>
      </c>
      <c r="C9" s="279">
        <v>0</v>
      </c>
      <c r="D9" s="283">
        <v>0</v>
      </c>
      <c r="E9" s="283">
        <v>0</v>
      </c>
      <c r="F9" s="283">
        <v>0</v>
      </c>
      <c r="G9" s="283">
        <v>0</v>
      </c>
      <c r="H9" s="283">
        <v>0</v>
      </c>
      <c r="I9" s="283">
        <v>0</v>
      </c>
      <c r="J9" s="283">
        <v>0</v>
      </c>
      <c r="K9" s="283">
        <v>0</v>
      </c>
      <c r="L9" s="283">
        <v>0</v>
      </c>
      <c r="M9" s="283">
        <v>0</v>
      </c>
      <c r="N9" s="283">
        <v>0</v>
      </c>
      <c r="O9" s="283">
        <v>0</v>
      </c>
      <c r="P9" s="283">
        <v>0</v>
      </c>
      <c r="Q9" s="283">
        <v>0</v>
      </c>
      <c r="R9" s="283">
        <v>0</v>
      </c>
      <c r="S9" s="284">
        <v>0</v>
      </c>
      <c r="T9" s="283">
        <v>0</v>
      </c>
      <c r="U9" s="283">
        <v>0</v>
      </c>
      <c r="V9" s="283">
        <v>0</v>
      </c>
      <c r="W9" s="283">
        <v>0</v>
      </c>
      <c r="X9" s="283">
        <v>0</v>
      </c>
      <c r="Y9" s="283">
        <v>0</v>
      </c>
      <c r="Z9" s="283">
        <v>0</v>
      </c>
      <c r="AA9" s="283">
        <v>0</v>
      </c>
    </row>
    <row r="10" spans="1:27" s="276" customFormat="1" ht="35.1" customHeight="1">
      <c r="A10" s="170">
        <v>26</v>
      </c>
      <c r="B10" s="285">
        <f>SUM(D10,F10,H10,J10,L10,N10,P10,R10,T10,V10,X10,Z10)</f>
        <v>3600</v>
      </c>
      <c r="C10" s="285">
        <f>SUM(E10,G10,I10,K10,M10,O10,Q10,S10,U10,W10,Y10,AA10)</f>
        <v>1859</v>
      </c>
      <c r="D10" s="400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400">
        <v>32</v>
      </c>
      <c r="Q10" s="400">
        <v>6</v>
      </c>
      <c r="R10" s="400">
        <v>796</v>
      </c>
      <c r="S10" s="401">
        <v>368</v>
      </c>
      <c r="T10" s="400">
        <v>734</v>
      </c>
      <c r="U10" s="400">
        <v>361</v>
      </c>
      <c r="V10" s="400">
        <v>582</v>
      </c>
      <c r="W10" s="400">
        <v>347</v>
      </c>
      <c r="X10" s="400">
        <v>677</v>
      </c>
      <c r="Y10" s="400">
        <v>349</v>
      </c>
      <c r="Z10" s="400">
        <v>779</v>
      </c>
      <c r="AA10" s="400">
        <v>428</v>
      </c>
    </row>
    <row r="11" spans="1:27" s="276" customFormat="1" ht="20.25" customHeight="1">
      <c r="A11" s="276" t="s">
        <v>256</v>
      </c>
      <c r="AA11" s="286" t="s">
        <v>257</v>
      </c>
    </row>
  </sheetData>
  <sheetProtection selectLockedCells="1"/>
  <mergeCells count="15">
    <mergeCell ref="A1:AA1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</mergeCells>
  <phoneticPr fontId="7"/>
  <printOptions horizontalCentered="1"/>
  <pageMargins left="0.39370078740157483" right="0.39370078740157483" top="0.78740157480314965" bottom="0.39370078740157483" header="0.31496062992125984" footer="0.19685039370078741"/>
  <pageSetup paperSize="9" firstPageNumber="198" orientation="landscape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GridLines="0" view="pageLayout" topLeftCell="C1" zoomScaleNormal="100" workbookViewId="0">
      <selection sqref="A1:R1"/>
    </sheetView>
  </sheetViews>
  <sheetFormatPr defaultRowHeight="13.5"/>
  <cols>
    <col min="1" max="1" width="9.375" style="287" customWidth="1"/>
    <col min="2" max="2" width="4.5" style="287" bestFit="1" customWidth="1"/>
    <col min="3" max="18" width="7.25" style="287" customWidth="1"/>
    <col min="19" max="16384" width="9" style="287"/>
  </cols>
  <sheetData>
    <row r="1" spans="1:18" ht="30" customHeight="1">
      <c r="A1" s="515" t="s">
        <v>258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  <c r="P1" s="515"/>
      <c r="Q1" s="515"/>
      <c r="R1" s="515"/>
    </row>
    <row r="2" spans="1:18" ht="30" customHeight="1"/>
    <row r="3" spans="1:18" ht="20.100000000000001" customHeight="1"/>
    <row r="4" spans="1:18" s="288" customFormat="1" ht="25.5" customHeight="1">
      <c r="A4" s="516" t="s">
        <v>160</v>
      </c>
      <c r="B4" s="517"/>
      <c r="C4" s="520" t="s">
        <v>259</v>
      </c>
      <c r="D4" s="520"/>
      <c r="E4" s="520"/>
      <c r="F4" s="520"/>
      <c r="G4" s="520" t="s">
        <v>260</v>
      </c>
      <c r="H4" s="520"/>
      <c r="I4" s="520"/>
      <c r="J4" s="520"/>
      <c r="K4" s="520" t="s">
        <v>261</v>
      </c>
      <c r="L4" s="520"/>
      <c r="M4" s="520"/>
      <c r="N4" s="520"/>
      <c r="O4" s="520" t="s">
        <v>262</v>
      </c>
      <c r="P4" s="520"/>
      <c r="Q4" s="520"/>
      <c r="R4" s="521"/>
    </row>
    <row r="5" spans="1:18" s="288" customFormat="1" ht="25.5" customHeight="1">
      <c r="A5" s="518"/>
      <c r="B5" s="519"/>
      <c r="C5" s="289" t="s">
        <v>263</v>
      </c>
      <c r="D5" s="290" t="s">
        <v>264</v>
      </c>
      <c r="E5" s="290" t="s">
        <v>265</v>
      </c>
      <c r="F5" s="290" t="s">
        <v>266</v>
      </c>
      <c r="G5" s="289" t="s">
        <v>263</v>
      </c>
      <c r="H5" s="290" t="s">
        <v>264</v>
      </c>
      <c r="I5" s="290" t="s">
        <v>265</v>
      </c>
      <c r="J5" s="290" t="s">
        <v>266</v>
      </c>
      <c r="K5" s="289" t="s">
        <v>263</v>
      </c>
      <c r="L5" s="290" t="s">
        <v>264</v>
      </c>
      <c r="M5" s="290" t="s">
        <v>265</v>
      </c>
      <c r="N5" s="290" t="s">
        <v>266</v>
      </c>
      <c r="O5" s="289" t="s">
        <v>263</v>
      </c>
      <c r="P5" s="290" t="s">
        <v>264</v>
      </c>
      <c r="Q5" s="290" t="s">
        <v>265</v>
      </c>
      <c r="R5" s="291" t="s">
        <v>266</v>
      </c>
    </row>
    <row r="6" spans="1:18" s="288" customFormat="1" ht="34.5" customHeight="1">
      <c r="A6" s="512" t="s">
        <v>164</v>
      </c>
      <c r="B6" s="292" t="s">
        <v>267</v>
      </c>
      <c r="C6" s="293">
        <v>103</v>
      </c>
      <c r="D6" s="294">
        <v>61</v>
      </c>
      <c r="E6" s="294">
        <v>36</v>
      </c>
      <c r="F6" s="294">
        <v>6</v>
      </c>
      <c r="G6" s="293">
        <v>4</v>
      </c>
      <c r="H6" s="295">
        <v>1</v>
      </c>
      <c r="I6" s="296">
        <v>3</v>
      </c>
      <c r="J6" s="295" t="s">
        <v>192</v>
      </c>
      <c r="K6" s="297">
        <v>40</v>
      </c>
      <c r="L6" s="296">
        <v>20</v>
      </c>
      <c r="M6" s="296">
        <v>20</v>
      </c>
      <c r="N6" s="295" t="s">
        <v>192</v>
      </c>
      <c r="O6" s="298">
        <v>52</v>
      </c>
      <c r="P6" s="296">
        <v>6</v>
      </c>
      <c r="Q6" s="296">
        <v>45</v>
      </c>
      <c r="R6" s="299">
        <v>1</v>
      </c>
    </row>
    <row r="7" spans="1:18" s="288" customFormat="1" ht="34.5" customHeight="1">
      <c r="A7" s="513"/>
      <c r="B7" s="300" t="s">
        <v>268</v>
      </c>
      <c r="C7" s="301">
        <v>30522</v>
      </c>
      <c r="D7" s="302">
        <v>15080</v>
      </c>
      <c r="E7" s="302">
        <v>13699</v>
      </c>
      <c r="F7" s="302">
        <v>1743</v>
      </c>
      <c r="G7" s="301">
        <v>23771</v>
      </c>
      <c r="H7" s="303">
        <v>17621</v>
      </c>
      <c r="I7" s="304">
        <v>6150</v>
      </c>
      <c r="J7" s="303" t="s">
        <v>192</v>
      </c>
      <c r="K7" s="305">
        <v>27704</v>
      </c>
      <c r="L7" s="304">
        <v>10469</v>
      </c>
      <c r="M7" s="304">
        <v>17235</v>
      </c>
      <c r="N7" s="303" t="s">
        <v>192</v>
      </c>
      <c r="O7" s="306">
        <v>751194</v>
      </c>
      <c r="P7" s="304">
        <v>8924</v>
      </c>
      <c r="Q7" s="304">
        <v>732270</v>
      </c>
      <c r="R7" s="307">
        <v>10000</v>
      </c>
    </row>
    <row r="8" spans="1:18" s="288" customFormat="1" ht="34.5" customHeight="1">
      <c r="A8" s="512">
        <v>23</v>
      </c>
      <c r="B8" s="308" t="s">
        <v>267</v>
      </c>
      <c r="C8" s="293">
        <v>92</v>
      </c>
      <c r="D8" s="294">
        <v>47</v>
      </c>
      <c r="E8" s="294">
        <v>43</v>
      </c>
      <c r="F8" s="294">
        <v>2</v>
      </c>
      <c r="G8" s="293">
        <v>4</v>
      </c>
      <c r="H8" s="296">
        <v>3</v>
      </c>
      <c r="I8" s="296">
        <v>1</v>
      </c>
      <c r="J8" s="295" t="s">
        <v>192</v>
      </c>
      <c r="K8" s="297">
        <v>30</v>
      </c>
      <c r="L8" s="296">
        <v>10</v>
      </c>
      <c r="M8" s="296">
        <v>19</v>
      </c>
      <c r="N8" s="295">
        <v>1</v>
      </c>
      <c r="O8" s="298">
        <v>46</v>
      </c>
      <c r="P8" s="296">
        <v>10</v>
      </c>
      <c r="Q8" s="296">
        <v>36</v>
      </c>
      <c r="R8" s="299" t="s">
        <v>192</v>
      </c>
    </row>
    <row r="9" spans="1:18" s="288" customFormat="1" ht="34.5" customHeight="1">
      <c r="A9" s="513"/>
      <c r="B9" s="309" t="s">
        <v>268</v>
      </c>
      <c r="C9" s="301">
        <v>30440</v>
      </c>
      <c r="D9" s="302">
        <v>13328</v>
      </c>
      <c r="E9" s="302">
        <v>16987</v>
      </c>
      <c r="F9" s="302">
        <v>125</v>
      </c>
      <c r="G9" s="301">
        <v>20811</v>
      </c>
      <c r="H9" s="304">
        <v>17811</v>
      </c>
      <c r="I9" s="304">
        <v>3000</v>
      </c>
      <c r="J9" s="303" t="s">
        <v>192</v>
      </c>
      <c r="K9" s="305">
        <v>24174</v>
      </c>
      <c r="L9" s="304">
        <v>3619</v>
      </c>
      <c r="M9" s="304">
        <v>20335</v>
      </c>
      <c r="N9" s="303">
        <v>220</v>
      </c>
      <c r="O9" s="306">
        <v>648245</v>
      </c>
      <c r="P9" s="304">
        <v>50405</v>
      </c>
      <c r="Q9" s="304">
        <v>597840</v>
      </c>
      <c r="R9" s="307" t="s">
        <v>192</v>
      </c>
    </row>
    <row r="10" spans="1:18" s="288" customFormat="1" ht="34.5" customHeight="1">
      <c r="A10" s="512">
        <v>24</v>
      </c>
      <c r="B10" s="308" t="s">
        <v>267</v>
      </c>
      <c r="C10" s="293">
        <v>98</v>
      </c>
      <c r="D10" s="294">
        <v>54</v>
      </c>
      <c r="E10" s="294">
        <v>41</v>
      </c>
      <c r="F10" s="294">
        <v>3</v>
      </c>
      <c r="G10" s="293">
        <v>2</v>
      </c>
      <c r="H10" s="296">
        <v>1</v>
      </c>
      <c r="I10" s="296">
        <v>1</v>
      </c>
      <c r="J10" s="295">
        <v>0</v>
      </c>
      <c r="K10" s="297">
        <v>36</v>
      </c>
      <c r="L10" s="296">
        <v>18</v>
      </c>
      <c r="M10" s="296">
        <v>17</v>
      </c>
      <c r="N10" s="295">
        <v>1</v>
      </c>
      <c r="O10" s="298">
        <v>45</v>
      </c>
      <c r="P10" s="296">
        <v>9</v>
      </c>
      <c r="Q10" s="296">
        <v>36</v>
      </c>
      <c r="R10" s="310">
        <v>0</v>
      </c>
    </row>
    <row r="11" spans="1:18" s="288" customFormat="1" ht="34.5" customHeight="1">
      <c r="A11" s="514"/>
      <c r="B11" s="309" t="s">
        <v>268</v>
      </c>
      <c r="C11" s="301">
        <v>38877</v>
      </c>
      <c r="D11" s="302">
        <v>15979</v>
      </c>
      <c r="E11" s="302">
        <v>22609</v>
      </c>
      <c r="F11" s="302">
        <v>289</v>
      </c>
      <c r="G11" s="301">
        <v>20111</v>
      </c>
      <c r="H11" s="304">
        <v>17411</v>
      </c>
      <c r="I11" s="304">
        <v>2700</v>
      </c>
      <c r="J11" s="303">
        <v>0</v>
      </c>
      <c r="K11" s="305">
        <v>60011</v>
      </c>
      <c r="L11" s="304">
        <v>8092</v>
      </c>
      <c r="M11" s="304">
        <v>51764</v>
      </c>
      <c r="N11" s="303">
        <v>155</v>
      </c>
      <c r="O11" s="306">
        <v>795360</v>
      </c>
      <c r="P11" s="304">
        <v>15812</v>
      </c>
      <c r="Q11" s="304">
        <v>779548</v>
      </c>
      <c r="R11" s="311">
        <v>0</v>
      </c>
    </row>
    <row r="12" spans="1:18" s="288" customFormat="1" ht="34.5" customHeight="1">
      <c r="A12" s="512">
        <v>25</v>
      </c>
      <c r="B12" s="308" t="s">
        <v>267</v>
      </c>
      <c r="C12" s="312">
        <v>74</v>
      </c>
      <c r="D12" s="313">
        <v>37</v>
      </c>
      <c r="E12" s="313">
        <v>34</v>
      </c>
      <c r="F12" s="313">
        <v>3</v>
      </c>
      <c r="G12" s="312">
        <v>3</v>
      </c>
      <c r="H12" s="314">
        <v>3</v>
      </c>
      <c r="I12" s="314">
        <v>0</v>
      </c>
      <c r="J12" s="315" t="s">
        <v>269</v>
      </c>
      <c r="K12" s="312">
        <v>26</v>
      </c>
      <c r="L12" s="314">
        <v>13</v>
      </c>
      <c r="M12" s="314">
        <v>13</v>
      </c>
      <c r="N12" s="314" t="s">
        <v>269</v>
      </c>
      <c r="O12" s="312">
        <v>0</v>
      </c>
      <c r="P12" s="314" t="s">
        <v>270</v>
      </c>
      <c r="Q12" s="314" t="s">
        <v>270</v>
      </c>
      <c r="R12" s="316" t="s">
        <v>270</v>
      </c>
    </row>
    <row r="13" spans="1:18" s="288" customFormat="1" ht="34.5" customHeight="1">
      <c r="A13" s="514"/>
      <c r="B13" s="309" t="s">
        <v>268</v>
      </c>
      <c r="C13" s="317">
        <v>21006</v>
      </c>
      <c r="D13" s="318">
        <v>9735</v>
      </c>
      <c r="E13" s="318">
        <v>10909</v>
      </c>
      <c r="F13" s="318">
        <v>362</v>
      </c>
      <c r="G13" s="317">
        <v>43066</v>
      </c>
      <c r="H13" s="319">
        <v>43066</v>
      </c>
      <c r="I13" s="319">
        <v>0</v>
      </c>
      <c r="J13" s="320" t="s">
        <v>269</v>
      </c>
      <c r="K13" s="317">
        <v>19468</v>
      </c>
      <c r="L13" s="319">
        <v>5846</v>
      </c>
      <c r="M13" s="319">
        <v>13622</v>
      </c>
      <c r="N13" s="319" t="s">
        <v>269</v>
      </c>
      <c r="O13" s="317">
        <v>0</v>
      </c>
      <c r="P13" s="319" t="s">
        <v>270</v>
      </c>
      <c r="Q13" s="319" t="s">
        <v>270</v>
      </c>
      <c r="R13" s="321" t="s">
        <v>270</v>
      </c>
    </row>
    <row r="14" spans="1:18" s="288" customFormat="1" ht="34.5" customHeight="1">
      <c r="A14" s="512">
        <v>26</v>
      </c>
      <c r="B14" s="308" t="s">
        <v>267</v>
      </c>
      <c r="C14" s="312">
        <f>SUM(D14:F14)</f>
        <v>140</v>
      </c>
      <c r="D14" s="313">
        <v>64</v>
      </c>
      <c r="E14" s="313">
        <v>71</v>
      </c>
      <c r="F14" s="313">
        <v>5</v>
      </c>
      <c r="G14" s="312">
        <f>SUM(H14:J14)</f>
        <v>10</v>
      </c>
      <c r="H14" s="314">
        <v>5</v>
      </c>
      <c r="I14" s="314">
        <v>5</v>
      </c>
      <c r="J14" s="315">
        <v>0</v>
      </c>
      <c r="K14" s="312">
        <f>SUM(L14:N14)</f>
        <v>97</v>
      </c>
      <c r="L14" s="314">
        <v>38</v>
      </c>
      <c r="M14" s="314">
        <v>58</v>
      </c>
      <c r="N14" s="314">
        <v>1</v>
      </c>
      <c r="O14" s="312">
        <f>SUM(P14:R14)</f>
        <v>0</v>
      </c>
      <c r="P14" s="314" t="s">
        <v>271</v>
      </c>
      <c r="Q14" s="314" t="s">
        <v>271</v>
      </c>
      <c r="R14" s="316" t="s">
        <v>271</v>
      </c>
    </row>
    <row r="15" spans="1:18" s="288" customFormat="1" ht="34.5" customHeight="1">
      <c r="A15" s="514"/>
      <c r="B15" s="309" t="s">
        <v>268</v>
      </c>
      <c r="C15" s="317">
        <f>SUM(D15:F15)</f>
        <v>58393</v>
      </c>
      <c r="D15" s="318">
        <v>25916</v>
      </c>
      <c r="E15" s="318">
        <v>31696</v>
      </c>
      <c r="F15" s="318">
        <v>781</v>
      </c>
      <c r="G15" s="317">
        <f>SUM(H15:J15)</f>
        <v>221712</v>
      </c>
      <c r="H15" s="319">
        <v>119411</v>
      </c>
      <c r="I15" s="319">
        <v>102301</v>
      </c>
      <c r="J15" s="320">
        <v>0</v>
      </c>
      <c r="K15" s="317">
        <f>SUM(L15:N15)</f>
        <v>91338</v>
      </c>
      <c r="L15" s="319">
        <v>16786</v>
      </c>
      <c r="M15" s="319">
        <v>74491</v>
      </c>
      <c r="N15" s="319">
        <v>61</v>
      </c>
      <c r="O15" s="317">
        <f>SUM(P15:R15)</f>
        <v>0</v>
      </c>
      <c r="P15" s="319" t="s">
        <v>271</v>
      </c>
      <c r="Q15" s="319" t="s">
        <v>271</v>
      </c>
      <c r="R15" s="321" t="s">
        <v>271</v>
      </c>
    </row>
    <row r="16" spans="1:18" s="288" customFormat="1" ht="20.25" customHeight="1">
      <c r="A16" s="322" t="s">
        <v>272</v>
      </c>
      <c r="C16" s="323"/>
      <c r="D16" s="323"/>
      <c r="E16" s="323"/>
      <c r="F16" s="323"/>
      <c r="G16" s="323"/>
      <c r="R16" s="324" t="s">
        <v>273</v>
      </c>
    </row>
    <row r="17" spans="1:18" s="288" customFormat="1" ht="15.75" customHeight="1">
      <c r="A17" s="325" t="s">
        <v>274</v>
      </c>
      <c r="B17" s="326"/>
    </row>
    <row r="18" spans="1:18" s="288" customFormat="1" ht="15.75" customHeight="1">
      <c r="A18" s="325" t="s">
        <v>275</v>
      </c>
      <c r="B18" s="326"/>
      <c r="R18" s="324"/>
    </row>
    <row r="19" spans="1:18" s="288" customFormat="1" ht="17.25" customHeight="1"/>
    <row r="20" spans="1:18" s="288" customFormat="1" ht="10.5"/>
  </sheetData>
  <sheetProtection selectLockedCells="1"/>
  <mergeCells count="11">
    <mergeCell ref="A1:R1"/>
    <mergeCell ref="A4:B5"/>
    <mergeCell ref="C4:F4"/>
    <mergeCell ref="G4:J4"/>
    <mergeCell ref="K4:N4"/>
    <mergeCell ref="O4:R4"/>
    <mergeCell ref="A6:A7"/>
    <mergeCell ref="A8:A9"/>
    <mergeCell ref="A10:A11"/>
    <mergeCell ref="A12:A13"/>
    <mergeCell ref="A14:A15"/>
  </mergeCells>
  <phoneticPr fontId="7"/>
  <pageMargins left="0.39370078740157483" right="0.39370078740157483" top="0.78740157480314965" bottom="0.39370078740157483" header="0.31496062992125984" footer="0.19685039370078741"/>
  <pageSetup paperSize="9" firstPageNumber="192" orientation="landscape" useFirstPageNumber="1" horizontalDpi="240" verticalDpi="240" r:id="rId1"/>
  <headerFooter alignWithMargins="0">
    <oddHeader>&amp;R&amp;"ＭＳ ゴシック,標準"&amp;11 12. 教育・文化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topLeftCell="A13" zoomScale="115" zoomScaleNormal="100" workbookViewId="0">
      <selection activeCell="K6" sqref="K6:K24"/>
    </sheetView>
  </sheetViews>
  <sheetFormatPr defaultColWidth="10.75" defaultRowHeight="21.95" customHeight="1"/>
  <cols>
    <col min="1" max="1" width="3.375" style="103" customWidth="1"/>
    <col min="2" max="2" width="1" style="103" customWidth="1"/>
    <col min="3" max="3" width="2.375" style="103" customWidth="1"/>
    <col min="4" max="4" width="1" style="103" customWidth="1"/>
    <col min="5" max="5" width="11.25" style="103" customWidth="1"/>
    <col min="6" max="6" width="1" style="103" customWidth="1"/>
    <col min="7" max="11" width="11.375" style="103" customWidth="1"/>
    <col min="12" max="16384" width="10.75" style="103"/>
  </cols>
  <sheetData>
    <row r="1" spans="1:11" ht="30" customHeight="1">
      <c r="A1" s="404" t="s">
        <v>276</v>
      </c>
      <c r="B1" s="404"/>
      <c r="C1" s="404"/>
      <c r="D1" s="404"/>
      <c r="E1" s="404"/>
      <c r="F1" s="404"/>
      <c r="G1" s="404"/>
      <c r="H1" s="404"/>
      <c r="I1" s="404"/>
      <c r="J1" s="404"/>
      <c r="K1" s="21"/>
    </row>
    <row r="2" spans="1:11" ht="30" customHeight="1"/>
    <row r="3" spans="1:11" ht="20.100000000000001" customHeight="1"/>
    <row r="4" spans="1:11" s="131" customFormat="1" ht="27" customHeight="1">
      <c r="A4" s="498" t="s">
        <v>277</v>
      </c>
      <c r="B4" s="498"/>
      <c r="C4" s="498"/>
      <c r="D4" s="498"/>
      <c r="E4" s="498"/>
      <c r="F4" s="508"/>
      <c r="G4" s="148" t="s">
        <v>278</v>
      </c>
      <c r="H4" s="148" t="s">
        <v>279</v>
      </c>
      <c r="I4" s="148" t="s">
        <v>280</v>
      </c>
      <c r="J4" s="148" t="s">
        <v>281</v>
      </c>
      <c r="K4" s="148" t="s">
        <v>282</v>
      </c>
    </row>
    <row r="5" spans="1:11" s="131" customFormat="1" ht="27" customHeight="1">
      <c r="A5" s="498" t="s">
        <v>283</v>
      </c>
      <c r="B5" s="498"/>
      <c r="C5" s="498"/>
      <c r="D5" s="498"/>
      <c r="E5" s="498"/>
      <c r="F5" s="508"/>
      <c r="G5" s="327">
        <v>3043000</v>
      </c>
      <c r="H5" s="327">
        <v>3193000</v>
      </c>
      <c r="I5" s="327">
        <v>3155000</v>
      </c>
      <c r="J5" s="327">
        <v>3122000</v>
      </c>
      <c r="K5" s="327">
        <f>SUM(K6:K7)</f>
        <v>3099000</v>
      </c>
    </row>
    <row r="6" spans="1:11" s="131" customFormat="1" ht="27" customHeight="1">
      <c r="A6" s="537" t="s">
        <v>284</v>
      </c>
      <c r="B6" s="540" t="s">
        <v>285</v>
      </c>
      <c r="C6" s="541"/>
      <c r="D6" s="541"/>
      <c r="E6" s="541"/>
      <c r="F6" s="508"/>
      <c r="G6" s="327">
        <v>2537000</v>
      </c>
      <c r="H6" s="327">
        <v>2635000</v>
      </c>
      <c r="I6" s="327">
        <v>2641000</v>
      </c>
      <c r="J6" s="328">
        <v>2621000</v>
      </c>
      <c r="K6" s="328">
        <v>2569000</v>
      </c>
    </row>
    <row r="7" spans="1:11" s="131" customFormat="1" ht="27" customHeight="1">
      <c r="A7" s="538"/>
      <c r="B7" s="496" t="s">
        <v>286</v>
      </c>
      <c r="C7" s="541"/>
      <c r="D7" s="541"/>
      <c r="E7" s="541"/>
      <c r="F7" s="508"/>
      <c r="G7" s="327">
        <v>506000</v>
      </c>
      <c r="H7" s="327">
        <v>558000</v>
      </c>
      <c r="I7" s="327">
        <v>514000</v>
      </c>
      <c r="J7" s="327">
        <v>501000</v>
      </c>
      <c r="K7" s="327">
        <f>SUM(K8:K13)</f>
        <v>530000</v>
      </c>
    </row>
    <row r="8" spans="1:11" s="131" customFormat="1" ht="27" customHeight="1">
      <c r="A8" s="538"/>
      <c r="B8" s="542" t="s">
        <v>287</v>
      </c>
      <c r="C8" s="538"/>
      <c r="D8" s="329"/>
      <c r="E8" s="330" t="s">
        <v>288</v>
      </c>
      <c r="F8" s="331"/>
      <c r="G8" s="332">
        <v>215000</v>
      </c>
      <c r="H8" s="332">
        <v>237000</v>
      </c>
      <c r="I8" s="332">
        <v>218000</v>
      </c>
      <c r="J8" s="333">
        <v>213000</v>
      </c>
      <c r="K8" s="333">
        <v>225000</v>
      </c>
    </row>
    <row r="9" spans="1:11" s="131" customFormat="1" ht="27" customHeight="1">
      <c r="A9" s="538"/>
      <c r="B9" s="543"/>
      <c r="C9" s="538"/>
      <c r="D9" s="334"/>
      <c r="E9" s="330" t="s">
        <v>289</v>
      </c>
      <c r="F9" s="331"/>
      <c r="G9" s="332">
        <v>52000</v>
      </c>
      <c r="H9" s="332">
        <v>58000</v>
      </c>
      <c r="I9" s="332">
        <v>57000</v>
      </c>
      <c r="J9" s="333">
        <v>48000</v>
      </c>
      <c r="K9" s="333">
        <v>96000</v>
      </c>
    </row>
    <row r="10" spans="1:11" s="131" customFormat="1" ht="27" customHeight="1">
      <c r="A10" s="538"/>
      <c r="B10" s="543"/>
      <c r="C10" s="538"/>
      <c r="D10" s="334"/>
      <c r="E10" s="330" t="s">
        <v>290</v>
      </c>
      <c r="F10" s="331"/>
      <c r="G10" s="332">
        <v>11000</v>
      </c>
      <c r="H10" s="332">
        <v>10000</v>
      </c>
      <c r="I10" s="332">
        <v>10000</v>
      </c>
      <c r="J10" s="333">
        <v>11000</v>
      </c>
      <c r="K10" s="333">
        <v>4000</v>
      </c>
    </row>
    <row r="11" spans="1:11" s="131" customFormat="1" ht="27" customHeight="1">
      <c r="A11" s="538"/>
      <c r="B11" s="543"/>
      <c r="C11" s="538"/>
      <c r="D11" s="334"/>
      <c r="E11" s="330" t="s">
        <v>291</v>
      </c>
      <c r="F11" s="331"/>
      <c r="G11" s="332">
        <v>1000</v>
      </c>
      <c r="H11" s="332">
        <v>1000</v>
      </c>
      <c r="I11" s="332">
        <v>0</v>
      </c>
      <c r="J11" s="333"/>
      <c r="K11" s="333"/>
    </row>
    <row r="12" spans="1:11" s="131" customFormat="1" ht="27" customHeight="1">
      <c r="A12" s="538"/>
      <c r="B12" s="543"/>
      <c r="C12" s="538"/>
      <c r="D12" s="334"/>
      <c r="E12" s="330" t="s">
        <v>292</v>
      </c>
      <c r="F12" s="331"/>
      <c r="G12" s="332">
        <v>217000</v>
      </c>
      <c r="H12" s="332">
        <v>243000</v>
      </c>
      <c r="I12" s="332">
        <v>220000</v>
      </c>
      <c r="J12" s="333">
        <v>213000</v>
      </c>
      <c r="K12" s="333">
        <v>196000</v>
      </c>
    </row>
    <row r="13" spans="1:11" s="131" customFormat="1" ht="27" customHeight="1">
      <c r="A13" s="539"/>
      <c r="B13" s="544"/>
      <c r="C13" s="539"/>
      <c r="D13" s="335"/>
      <c r="E13" s="336" t="s">
        <v>225</v>
      </c>
      <c r="F13" s="337"/>
      <c r="G13" s="338">
        <v>10000</v>
      </c>
      <c r="H13" s="338">
        <v>9000</v>
      </c>
      <c r="I13" s="338">
        <v>9000</v>
      </c>
      <c r="J13" s="339">
        <v>16000</v>
      </c>
      <c r="K13" s="339">
        <v>9000</v>
      </c>
    </row>
    <row r="14" spans="1:11" s="131" customFormat="1" ht="27" customHeight="1">
      <c r="A14" s="524" t="s">
        <v>293</v>
      </c>
      <c r="B14" s="528" t="s">
        <v>294</v>
      </c>
      <c r="C14" s="529"/>
      <c r="D14" s="529"/>
      <c r="E14" s="529"/>
      <c r="F14" s="530"/>
      <c r="G14" s="332">
        <v>1811000</v>
      </c>
      <c r="H14" s="332">
        <v>1611000</v>
      </c>
      <c r="I14" s="332">
        <v>1906000</v>
      </c>
      <c r="J14" s="333">
        <v>1883000</v>
      </c>
      <c r="K14" s="333">
        <v>1917000</v>
      </c>
    </row>
    <row r="15" spans="1:11" s="131" customFormat="1" ht="27" customHeight="1">
      <c r="A15" s="524"/>
      <c r="B15" s="531" t="s">
        <v>295</v>
      </c>
      <c r="C15" s="532"/>
      <c r="D15" s="532"/>
      <c r="E15" s="532"/>
      <c r="F15" s="533"/>
      <c r="G15" s="338">
        <v>1232000</v>
      </c>
      <c r="H15" s="338">
        <v>1532000</v>
      </c>
      <c r="I15" s="338">
        <v>1249000</v>
      </c>
      <c r="J15" s="339">
        <v>1239000</v>
      </c>
      <c r="K15" s="339">
        <v>1184000</v>
      </c>
    </row>
    <row r="16" spans="1:11" s="131" customFormat="1" ht="27" customHeight="1">
      <c r="A16" s="524" t="s">
        <v>296</v>
      </c>
      <c r="B16" s="340"/>
      <c r="C16" s="534" t="s">
        <v>297</v>
      </c>
      <c r="D16" s="535"/>
      <c r="E16" s="535"/>
      <c r="F16" s="341"/>
      <c r="G16" s="332">
        <v>435000</v>
      </c>
      <c r="H16" s="332">
        <v>473000</v>
      </c>
      <c r="I16" s="332">
        <v>449000</v>
      </c>
      <c r="J16" s="333">
        <v>454000</v>
      </c>
      <c r="K16" s="333">
        <v>433000</v>
      </c>
    </row>
    <row r="17" spans="1:11" s="131" customFormat="1" ht="27" customHeight="1">
      <c r="A17" s="524"/>
      <c r="B17" s="342"/>
      <c r="C17" s="526" t="s">
        <v>298</v>
      </c>
      <c r="D17" s="536"/>
      <c r="E17" s="536"/>
      <c r="F17" s="331"/>
      <c r="G17" s="332">
        <v>578000</v>
      </c>
      <c r="H17" s="332">
        <v>771000</v>
      </c>
      <c r="I17" s="332">
        <v>615000</v>
      </c>
      <c r="J17" s="333">
        <v>628000</v>
      </c>
      <c r="K17" s="333">
        <v>563000</v>
      </c>
    </row>
    <row r="18" spans="1:11" s="131" customFormat="1" ht="27" customHeight="1">
      <c r="A18" s="524"/>
      <c r="B18" s="342"/>
      <c r="C18" s="526" t="s">
        <v>299</v>
      </c>
      <c r="D18" s="526"/>
      <c r="E18" s="526"/>
      <c r="F18" s="331"/>
      <c r="G18" s="332">
        <v>1836000</v>
      </c>
      <c r="H18" s="332">
        <v>1767000</v>
      </c>
      <c r="I18" s="332">
        <v>1868000</v>
      </c>
      <c r="J18" s="333">
        <v>1821000</v>
      </c>
      <c r="K18" s="333">
        <v>1861000</v>
      </c>
    </row>
    <row r="19" spans="1:11" s="131" customFormat="1" ht="27" customHeight="1">
      <c r="A19" s="524"/>
      <c r="B19" s="343"/>
      <c r="C19" s="527" t="s">
        <v>300</v>
      </c>
      <c r="D19" s="527"/>
      <c r="E19" s="527"/>
      <c r="F19" s="337"/>
      <c r="G19" s="332">
        <v>194000</v>
      </c>
      <c r="H19" s="332">
        <v>182000</v>
      </c>
      <c r="I19" s="332">
        <v>223000</v>
      </c>
      <c r="J19" s="333">
        <v>219000</v>
      </c>
      <c r="K19" s="333">
        <v>243000</v>
      </c>
    </row>
    <row r="20" spans="1:11" s="131" customFormat="1" ht="27" customHeight="1">
      <c r="A20" s="522" t="s">
        <v>301</v>
      </c>
      <c r="B20" s="522"/>
      <c r="C20" s="522"/>
      <c r="D20" s="522"/>
      <c r="E20" s="522"/>
      <c r="F20" s="523"/>
      <c r="G20" s="327">
        <v>19291873</v>
      </c>
      <c r="H20" s="327">
        <v>21000050</v>
      </c>
      <c r="I20" s="327">
        <v>19667694</v>
      </c>
      <c r="J20" s="327">
        <v>19375527</v>
      </c>
      <c r="K20" s="327">
        <f>SUM(K21:K24)</f>
        <v>19806117</v>
      </c>
    </row>
    <row r="21" spans="1:11" s="131" customFormat="1" ht="27" customHeight="1">
      <c r="A21" s="524" t="s">
        <v>302</v>
      </c>
      <c r="B21" s="340"/>
      <c r="C21" s="525" t="s">
        <v>303</v>
      </c>
      <c r="D21" s="525"/>
      <c r="E21" s="525"/>
      <c r="F21" s="344"/>
      <c r="G21" s="332">
        <v>8875606</v>
      </c>
      <c r="H21" s="332">
        <v>9673630</v>
      </c>
      <c r="I21" s="332">
        <v>8975750</v>
      </c>
      <c r="J21" s="333">
        <v>8787893</v>
      </c>
      <c r="K21" s="333">
        <v>9306281</v>
      </c>
    </row>
    <row r="22" spans="1:11" s="131" customFormat="1" ht="27" customHeight="1">
      <c r="A22" s="524"/>
      <c r="B22" s="342"/>
      <c r="C22" s="526" t="s">
        <v>304</v>
      </c>
      <c r="D22" s="526"/>
      <c r="E22" s="526"/>
      <c r="F22" s="345"/>
      <c r="G22" s="332">
        <v>6246330</v>
      </c>
      <c r="H22" s="332">
        <v>6813882</v>
      </c>
      <c r="I22" s="332">
        <v>6398048</v>
      </c>
      <c r="J22" s="333">
        <v>6334034</v>
      </c>
      <c r="K22" s="333">
        <v>6312653</v>
      </c>
    </row>
    <row r="23" spans="1:11" s="131" customFormat="1" ht="27" customHeight="1">
      <c r="A23" s="524"/>
      <c r="B23" s="342"/>
      <c r="C23" s="526" t="s">
        <v>305</v>
      </c>
      <c r="D23" s="526"/>
      <c r="E23" s="526"/>
      <c r="F23" s="345"/>
      <c r="G23" s="332">
        <v>917387</v>
      </c>
      <c r="H23" s="332">
        <v>992759</v>
      </c>
      <c r="I23" s="332">
        <v>944658</v>
      </c>
      <c r="J23" s="333">
        <v>935791</v>
      </c>
      <c r="K23" s="333">
        <v>921180</v>
      </c>
    </row>
    <row r="24" spans="1:11" s="131" customFormat="1" ht="27" customHeight="1">
      <c r="A24" s="524"/>
      <c r="B24" s="343"/>
      <c r="C24" s="527" t="s">
        <v>300</v>
      </c>
      <c r="D24" s="527"/>
      <c r="E24" s="527"/>
      <c r="F24" s="346"/>
      <c r="G24" s="338">
        <v>3252550</v>
      </c>
      <c r="H24" s="338">
        <v>3519779</v>
      </c>
      <c r="I24" s="338">
        <v>3349238</v>
      </c>
      <c r="J24" s="339">
        <v>3317809</v>
      </c>
      <c r="K24" s="339">
        <v>3266003</v>
      </c>
    </row>
    <row r="25" spans="1:11" s="131" customFormat="1" ht="20.25" customHeight="1">
      <c r="A25" s="131" t="s">
        <v>306</v>
      </c>
      <c r="J25" s="141"/>
      <c r="K25" s="141" t="s">
        <v>307</v>
      </c>
    </row>
    <row r="26" spans="1:11" s="131" customFormat="1" ht="15.75" customHeight="1">
      <c r="A26" s="347" t="s">
        <v>308</v>
      </c>
      <c r="B26" s="347"/>
      <c r="C26" s="347"/>
    </row>
    <row r="27" spans="1:11" s="131" customFormat="1" ht="15.75" customHeight="1">
      <c r="A27" s="347" t="s">
        <v>309</v>
      </c>
      <c r="B27" s="347"/>
      <c r="C27" s="347"/>
      <c r="J27" s="141"/>
      <c r="K27" s="141"/>
    </row>
    <row r="28" spans="1:11" ht="20.25" customHeight="1"/>
  </sheetData>
  <sheetProtection selectLockedCells="1"/>
  <mergeCells count="21">
    <mergeCell ref="A1:J1"/>
    <mergeCell ref="A4:F4"/>
    <mergeCell ref="A5:F5"/>
    <mergeCell ref="A6:A13"/>
    <mergeCell ref="B6:F6"/>
    <mergeCell ref="B7:F7"/>
    <mergeCell ref="B8:C13"/>
    <mergeCell ref="A14:A15"/>
    <mergeCell ref="B14:F14"/>
    <mergeCell ref="B15:F15"/>
    <mergeCell ref="A16:A19"/>
    <mergeCell ref="C16:E16"/>
    <mergeCell ref="C17:E17"/>
    <mergeCell ref="C18:E18"/>
    <mergeCell ref="C19:E19"/>
    <mergeCell ref="A20:F20"/>
    <mergeCell ref="A21:A24"/>
    <mergeCell ref="C21:E21"/>
    <mergeCell ref="C22:E22"/>
    <mergeCell ref="C23:E23"/>
    <mergeCell ref="C24:E24"/>
  </mergeCells>
  <phoneticPr fontId="7"/>
  <printOptions horizontalCentered="1"/>
  <pageMargins left="0.78740157480314965" right="0.59055118110236227" top="0.98425196850393704" bottom="0.39370078740157483" header="0.31496062992125984" footer="0.19685039370078741"/>
  <pageSetup paperSize="9" firstPageNumber="185" orientation="portrait" useFirstPageNumber="1" horizontalDpi="4294967292" verticalDpi="240" r:id="rId1"/>
  <headerFooter alignWithMargins="0">
    <oddHeader>&amp;R&amp;"ＭＳ ゴシック,標準"&amp;11 12. 教育・文化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workbookViewId="0">
      <selection activeCell="A4" sqref="A4"/>
    </sheetView>
  </sheetViews>
  <sheetFormatPr defaultColWidth="9" defaultRowHeight="13.5"/>
  <cols>
    <col min="1" max="1" width="11.875" style="348" customWidth="1"/>
    <col min="2" max="7" width="10" style="348" customWidth="1"/>
    <col min="8" max="16384" width="9" style="348"/>
  </cols>
  <sheetData>
    <row r="1" spans="1:7" ht="30" customHeight="1">
      <c r="A1" s="545" t="s">
        <v>310</v>
      </c>
      <c r="B1" s="545"/>
      <c r="C1" s="545"/>
      <c r="D1" s="545"/>
      <c r="E1" s="545"/>
      <c r="F1" s="545"/>
      <c r="G1" s="545"/>
    </row>
    <row r="2" spans="1:7" ht="30" customHeight="1">
      <c r="A2" s="349"/>
      <c r="B2" s="349"/>
      <c r="C2" s="349"/>
      <c r="D2" s="349"/>
      <c r="E2" s="349"/>
      <c r="F2" s="349"/>
      <c r="G2" s="350"/>
    </row>
    <row r="3" spans="1:7" ht="20.100000000000001" customHeight="1">
      <c r="A3" s="351"/>
      <c r="B3" s="352"/>
      <c r="C3" s="352"/>
      <c r="D3" s="352"/>
      <c r="E3" s="352"/>
      <c r="F3" s="352"/>
      <c r="G3" s="353" t="s">
        <v>311</v>
      </c>
    </row>
    <row r="4" spans="1:7" ht="48" customHeight="1">
      <c r="A4" s="354" t="s">
        <v>312</v>
      </c>
      <c r="B4" s="355" t="s">
        <v>0</v>
      </c>
      <c r="C4" s="356" t="s">
        <v>313</v>
      </c>
      <c r="D4" s="356" t="s">
        <v>314</v>
      </c>
      <c r="E4" s="356" t="s">
        <v>315</v>
      </c>
      <c r="F4" s="356" t="s">
        <v>316</v>
      </c>
      <c r="G4" s="357" t="s">
        <v>317</v>
      </c>
    </row>
    <row r="5" spans="1:7" ht="33" customHeight="1">
      <c r="A5" s="136" t="s">
        <v>318</v>
      </c>
      <c r="B5" s="358">
        <v>8822</v>
      </c>
      <c r="C5" s="359">
        <v>1808</v>
      </c>
      <c r="D5" s="359">
        <v>3883</v>
      </c>
      <c r="E5" s="359">
        <v>224</v>
      </c>
      <c r="F5" s="359">
        <v>567</v>
      </c>
      <c r="G5" s="358">
        <v>2340</v>
      </c>
    </row>
    <row r="6" spans="1:7" ht="33" customHeight="1">
      <c r="A6" s="107">
        <v>22</v>
      </c>
      <c r="B6" s="360">
        <v>8109</v>
      </c>
      <c r="C6" s="361">
        <v>1793</v>
      </c>
      <c r="D6" s="361">
        <v>3111</v>
      </c>
      <c r="E6" s="361">
        <v>266</v>
      </c>
      <c r="F6" s="361">
        <v>530</v>
      </c>
      <c r="G6" s="360">
        <v>2409</v>
      </c>
    </row>
    <row r="7" spans="1:7" ht="33" customHeight="1">
      <c r="A7" s="107">
        <v>23</v>
      </c>
      <c r="B7" s="360">
        <v>8215</v>
      </c>
      <c r="C7" s="360">
        <v>2191</v>
      </c>
      <c r="D7" s="360">
        <v>2827</v>
      </c>
      <c r="E7" s="360">
        <v>138</v>
      </c>
      <c r="F7" s="360">
        <v>526</v>
      </c>
      <c r="G7" s="360">
        <v>2533</v>
      </c>
    </row>
    <row r="8" spans="1:7" ht="33" customHeight="1">
      <c r="A8" s="110">
        <v>24</v>
      </c>
      <c r="B8" s="362">
        <f>SUM(C8:G8)</f>
        <v>7792</v>
      </c>
      <c r="C8" s="362">
        <v>3538</v>
      </c>
      <c r="D8" s="362">
        <v>2023</v>
      </c>
      <c r="E8" s="362">
        <v>156</v>
      </c>
      <c r="F8" s="362">
        <v>382</v>
      </c>
      <c r="G8" s="362">
        <v>1693</v>
      </c>
    </row>
    <row r="9" spans="1:7" ht="20.25" customHeight="1">
      <c r="A9" s="363" t="s">
        <v>319</v>
      </c>
      <c r="B9" s="352"/>
      <c r="C9" s="352"/>
      <c r="D9" s="352"/>
      <c r="E9" s="352"/>
      <c r="F9" s="352"/>
      <c r="G9" s="121" t="s">
        <v>118</v>
      </c>
    </row>
  </sheetData>
  <sheetProtection selectLockedCells="1"/>
  <mergeCells count="1">
    <mergeCell ref="A1:G1"/>
  </mergeCells>
  <phoneticPr fontId="7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&amp;R&amp;"ＭＳ ゴシック,標準"12．教育・文化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showGridLines="0" zoomScaleNormal="100" workbookViewId="0">
      <selection activeCell="C11" sqref="C11:Y11"/>
    </sheetView>
  </sheetViews>
  <sheetFormatPr defaultColWidth="10.75" defaultRowHeight="21.95" customHeight="1"/>
  <cols>
    <col min="1" max="1" width="9.75" style="1" customWidth="1"/>
    <col min="2" max="4" width="3.5" style="1" customWidth="1"/>
    <col min="5" max="7" width="6" style="1" customWidth="1"/>
    <col min="8" max="13" width="5" style="1" customWidth="1"/>
    <col min="14" max="16" width="3.5" style="1" customWidth="1"/>
    <col min="17" max="19" width="6" style="1" customWidth="1"/>
    <col min="20" max="22" width="5" style="1" customWidth="1"/>
    <col min="23" max="25" width="4.375" style="1" customWidth="1"/>
    <col min="26" max="16384" width="10.75" style="1"/>
  </cols>
  <sheetData>
    <row r="1" spans="1:25" ht="30" customHeight="1">
      <c r="A1" s="404" t="s">
        <v>41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</row>
    <row r="2" spans="1:25" ht="30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</row>
    <row r="3" spans="1:25" s="3" customFormat="1" ht="21.95" customHeight="1">
      <c r="A3" s="7" t="s">
        <v>18</v>
      </c>
    </row>
    <row r="4" spans="1:25" s="3" customFormat="1" ht="21.95" customHeight="1">
      <c r="A4" s="409" t="s">
        <v>42</v>
      </c>
      <c r="B4" s="402" t="s">
        <v>43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6"/>
      <c r="N4" s="402" t="s">
        <v>44</v>
      </c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</row>
    <row r="5" spans="1:25" s="3" customFormat="1" ht="21.95" customHeight="1">
      <c r="A5" s="419"/>
      <c r="B5" s="402" t="s">
        <v>10</v>
      </c>
      <c r="C5" s="405"/>
      <c r="D5" s="406"/>
      <c r="E5" s="402" t="s">
        <v>30</v>
      </c>
      <c r="F5" s="405"/>
      <c r="G5" s="406"/>
      <c r="H5" s="402" t="s">
        <v>13</v>
      </c>
      <c r="I5" s="405"/>
      <c r="J5" s="406"/>
      <c r="K5" s="402" t="s">
        <v>14</v>
      </c>
      <c r="L5" s="405"/>
      <c r="M5" s="406"/>
      <c r="N5" s="402" t="s">
        <v>10</v>
      </c>
      <c r="O5" s="405"/>
      <c r="P5" s="406"/>
      <c r="Q5" s="402" t="s">
        <v>30</v>
      </c>
      <c r="R5" s="405"/>
      <c r="S5" s="406"/>
      <c r="T5" s="402" t="s">
        <v>13</v>
      </c>
      <c r="U5" s="405"/>
      <c r="V5" s="406"/>
      <c r="W5" s="402" t="s">
        <v>14</v>
      </c>
      <c r="X5" s="405"/>
      <c r="Y5" s="405"/>
    </row>
    <row r="6" spans="1:25" s="3" customFormat="1" ht="21.95" customHeight="1">
      <c r="A6" s="420"/>
      <c r="B6" s="20" t="s">
        <v>0</v>
      </c>
      <c r="C6" s="32" t="s">
        <v>45</v>
      </c>
      <c r="D6" s="32" t="s">
        <v>46</v>
      </c>
      <c r="E6" s="20" t="s">
        <v>0</v>
      </c>
      <c r="F6" s="20" t="s">
        <v>1</v>
      </c>
      <c r="G6" s="20" t="s">
        <v>2</v>
      </c>
      <c r="H6" s="20" t="s">
        <v>0</v>
      </c>
      <c r="I6" s="20" t="s">
        <v>1</v>
      </c>
      <c r="J6" s="20" t="s">
        <v>2</v>
      </c>
      <c r="K6" s="20" t="s">
        <v>0</v>
      </c>
      <c r="L6" s="20" t="s">
        <v>1</v>
      </c>
      <c r="M6" s="20" t="s">
        <v>2</v>
      </c>
      <c r="N6" s="20" t="s">
        <v>0</v>
      </c>
      <c r="O6" s="32" t="s">
        <v>45</v>
      </c>
      <c r="P6" s="32" t="s">
        <v>46</v>
      </c>
      <c r="Q6" s="20" t="s">
        <v>0</v>
      </c>
      <c r="R6" s="20" t="s">
        <v>1</v>
      </c>
      <c r="S6" s="20" t="s">
        <v>2</v>
      </c>
      <c r="T6" s="20" t="s">
        <v>0</v>
      </c>
      <c r="U6" s="20" t="s">
        <v>1</v>
      </c>
      <c r="V6" s="20" t="s">
        <v>2</v>
      </c>
      <c r="W6" s="20" t="s">
        <v>0</v>
      </c>
      <c r="X6" s="20" t="s">
        <v>1</v>
      </c>
      <c r="Y6" s="20" t="s">
        <v>2</v>
      </c>
    </row>
    <row r="7" spans="1:25" s="3" customFormat="1" ht="30" customHeight="1">
      <c r="A7" s="8" t="s">
        <v>39</v>
      </c>
      <c r="B7" s="33">
        <v>8</v>
      </c>
      <c r="C7" s="33">
        <v>7</v>
      </c>
      <c r="D7" s="34">
        <v>1</v>
      </c>
      <c r="E7" s="33">
        <v>5798</v>
      </c>
      <c r="F7" s="33">
        <v>2974</v>
      </c>
      <c r="G7" s="33">
        <v>2824</v>
      </c>
      <c r="H7" s="33">
        <v>436</v>
      </c>
      <c r="I7" s="33">
        <v>306</v>
      </c>
      <c r="J7" s="33">
        <v>130</v>
      </c>
      <c r="K7" s="33">
        <v>83</v>
      </c>
      <c r="L7" s="33">
        <v>44</v>
      </c>
      <c r="M7" s="33">
        <v>39</v>
      </c>
      <c r="N7" s="33">
        <v>5</v>
      </c>
      <c r="O7" s="33">
        <v>4</v>
      </c>
      <c r="P7" s="34">
        <v>1</v>
      </c>
      <c r="Q7" s="33">
        <v>5038</v>
      </c>
      <c r="R7" s="33">
        <v>2353</v>
      </c>
      <c r="S7" s="33">
        <v>2685</v>
      </c>
      <c r="T7" s="33">
        <v>291</v>
      </c>
      <c r="U7" s="33">
        <v>205</v>
      </c>
      <c r="V7" s="33">
        <v>86</v>
      </c>
      <c r="W7" s="33">
        <v>44</v>
      </c>
      <c r="X7" s="33">
        <v>21</v>
      </c>
      <c r="Y7" s="33">
        <v>23</v>
      </c>
    </row>
    <row r="8" spans="1:25" s="3" customFormat="1" ht="30" customHeight="1">
      <c r="A8" s="8">
        <v>24</v>
      </c>
      <c r="B8" s="33">
        <v>8</v>
      </c>
      <c r="C8" s="33">
        <v>7</v>
      </c>
      <c r="D8" s="34">
        <v>1</v>
      </c>
      <c r="E8" s="33">
        <v>5789</v>
      </c>
      <c r="F8" s="33">
        <v>2996</v>
      </c>
      <c r="G8" s="33">
        <v>2793</v>
      </c>
      <c r="H8" s="33">
        <v>438</v>
      </c>
      <c r="I8" s="33">
        <v>303</v>
      </c>
      <c r="J8" s="33">
        <v>135</v>
      </c>
      <c r="K8" s="33">
        <v>88</v>
      </c>
      <c r="L8" s="33">
        <v>44</v>
      </c>
      <c r="M8" s="33">
        <v>44</v>
      </c>
      <c r="N8" s="33">
        <v>5</v>
      </c>
      <c r="O8" s="33">
        <v>4</v>
      </c>
      <c r="P8" s="34">
        <v>1</v>
      </c>
      <c r="Q8" s="33">
        <v>5801</v>
      </c>
      <c r="R8" s="33">
        <v>2757</v>
      </c>
      <c r="S8" s="33">
        <v>3044</v>
      </c>
      <c r="T8" s="33">
        <v>345</v>
      </c>
      <c r="U8" s="33">
        <v>241</v>
      </c>
      <c r="V8" s="33">
        <v>104</v>
      </c>
      <c r="W8" s="33">
        <v>69</v>
      </c>
      <c r="X8" s="33">
        <v>33</v>
      </c>
      <c r="Y8" s="33">
        <v>36</v>
      </c>
    </row>
    <row r="9" spans="1:25" s="3" customFormat="1" ht="30" customHeight="1">
      <c r="A9" s="10">
        <v>25</v>
      </c>
      <c r="B9" s="33">
        <v>8</v>
      </c>
      <c r="C9" s="33">
        <v>7</v>
      </c>
      <c r="D9" s="34">
        <v>1</v>
      </c>
      <c r="E9" s="33">
        <v>5695</v>
      </c>
      <c r="F9" s="33">
        <v>2940</v>
      </c>
      <c r="G9" s="33">
        <v>2755</v>
      </c>
      <c r="H9" s="33">
        <v>425</v>
      </c>
      <c r="I9" s="33">
        <v>291</v>
      </c>
      <c r="J9" s="33">
        <v>134</v>
      </c>
      <c r="K9" s="33">
        <v>87</v>
      </c>
      <c r="L9" s="33">
        <v>43</v>
      </c>
      <c r="M9" s="33">
        <v>44</v>
      </c>
      <c r="N9" s="33">
        <v>5</v>
      </c>
      <c r="O9" s="33">
        <v>4</v>
      </c>
      <c r="P9" s="34">
        <v>1</v>
      </c>
      <c r="Q9" s="33">
        <v>5942</v>
      </c>
      <c r="R9" s="33">
        <v>2809</v>
      </c>
      <c r="S9" s="33">
        <v>3133</v>
      </c>
      <c r="T9" s="33">
        <v>338</v>
      </c>
      <c r="U9" s="33">
        <v>239</v>
      </c>
      <c r="V9" s="33">
        <v>99</v>
      </c>
      <c r="W9" s="33">
        <v>66</v>
      </c>
      <c r="X9" s="33">
        <v>35</v>
      </c>
      <c r="Y9" s="33">
        <v>31</v>
      </c>
    </row>
    <row r="10" spans="1:25" s="3" customFormat="1" ht="30" customHeight="1">
      <c r="A10" s="10">
        <v>26</v>
      </c>
      <c r="B10" s="33">
        <v>8</v>
      </c>
      <c r="C10" s="35">
        <v>7</v>
      </c>
      <c r="D10" s="36">
        <v>1</v>
      </c>
      <c r="E10" s="33">
        <v>5675</v>
      </c>
      <c r="F10" s="35">
        <v>2926</v>
      </c>
      <c r="G10" s="35">
        <v>2749</v>
      </c>
      <c r="H10" s="33">
        <v>432</v>
      </c>
      <c r="I10" s="35">
        <v>308</v>
      </c>
      <c r="J10" s="35">
        <v>124</v>
      </c>
      <c r="K10" s="33">
        <v>84</v>
      </c>
      <c r="L10" s="35">
        <v>46</v>
      </c>
      <c r="M10" s="35">
        <v>38</v>
      </c>
      <c r="N10" s="33">
        <v>5</v>
      </c>
      <c r="O10" s="35">
        <v>4</v>
      </c>
      <c r="P10" s="36">
        <v>1</v>
      </c>
      <c r="Q10" s="33">
        <v>5509</v>
      </c>
      <c r="R10" s="35">
        <v>2522</v>
      </c>
      <c r="S10" s="35">
        <v>2987</v>
      </c>
      <c r="T10" s="33">
        <v>289</v>
      </c>
      <c r="U10" s="35">
        <v>200</v>
      </c>
      <c r="V10" s="35">
        <v>89</v>
      </c>
      <c r="W10" s="33">
        <v>55</v>
      </c>
      <c r="X10" s="35">
        <v>26</v>
      </c>
      <c r="Y10" s="35">
        <v>29</v>
      </c>
    </row>
    <row r="11" spans="1:25" s="3" customFormat="1" ht="30" customHeight="1">
      <c r="A11" s="9">
        <v>27</v>
      </c>
      <c r="B11" s="37">
        <f>SUM(C11:D11)</f>
        <v>9</v>
      </c>
      <c r="C11" s="369">
        <v>8</v>
      </c>
      <c r="D11" s="370">
        <v>1</v>
      </c>
      <c r="E11" s="37">
        <f>SUM(F11:G11)</f>
        <v>5567</v>
      </c>
      <c r="F11" s="369">
        <v>2867</v>
      </c>
      <c r="G11" s="369">
        <v>2700</v>
      </c>
      <c r="H11" s="37">
        <f>SUM(I11:J11)</f>
        <v>426</v>
      </c>
      <c r="I11" s="369">
        <v>299</v>
      </c>
      <c r="J11" s="369">
        <v>127</v>
      </c>
      <c r="K11" s="37">
        <f>SUM(L11:M11)</f>
        <v>85</v>
      </c>
      <c r="L11" s="369">
        <v>46</v>
      </c>
      <c r="M11" s="369">
        <v>39</v>
      </c>
      <c r="N11" s="37">
        <f>SUM(O11:P11)</f>
        <v>5</v>
      </c>
      <c r="O11" s="369">
        <v>4</v>
      </c>
      <c r="P11" s="370">
        <v>1</v>
      </c>
      <c r="Q11" s="37">
        <f>SUM(R11:S11)</f>
        <v>5618</v>
      </c>
      <c r="R11" s="369">
        <v>2608</v>
      </c>
      <c r="S11" s="369">
        <v>3010</v>
      </c>
      <c r="T11" s="37">
        <f>SUM(U11:V11)</f>
        <v>283</v>
      </c>
      <c r="U11" s="369">
        <v>192</v>
      </c>
      <c r="V11" s="369">
        <v>91</v>
      </c>
      <c r="W11" s="37">
        <f>SUM(X11:Y11)</f>
        <v>58</v>
      </c>
      <c r="X11" s="369">
        <v>26</v>
      </c>
      <c r="Y11" s="369">
        <v>32</v>
      </c>
    </row>
    <row r="12" spans="1:25" ht="20.25" customHeight="1">
      <c r="A12" s="3" t="s">
        <v>47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9"/>
      <c r="T12" s="38"/>
      <c r="U12" s="38"/>
      <c r="W12" s="38"/>
      <c r="X12" s="38"/>
      <c r="Y12" s="5" t="s">
        <v>17</v>
      </c>
    </row>
    <row r="13" spans="1:25" ht="21.95" customHeight="1">
      <c r="Y13" s="5"/>
    </row>
  </sheetData>
  <sheetProtection selectLockedCells="1"/>
  <mergeCells count="12">
    <mergeCell ref="T5:V5"/>
    <mergeCell ref="W5:Y5"/>
    <mergeCell ref="A1:Y1"/>
    <mergeCell ref="A4:A6"/>
    <mergeCell ref="B4:M4"/>
    <mergeCell ref="N4:Y4"/>
    <mergeCell ref="B5:D5"/>
    <mergeCell ref="E5:G5"/>
    <mergeCell ref="H5:J5"/>
    <mergeCell ref="K5:M5"/>
    <mergeCell ref="N5:P5"/>
    <mergeCell ref="Q5:S5"/>
  </mergeCells>
  <phoneticPr fontId="7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78" orientation="landscape" useFirstPageNumber="1" r:id="rId1"/>
  <headerFooter alignWithMargins="0">
    <oddHeader>&amp;R&amp;"ＭＳ ゴシック,標準"&amp;11 12. 教育・文化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showGridLines="0" showOutlineSymbols="0" zoomScaleNormal="100" workbookViewId="0">
      <selection activeCell="C11" sqref="C11:X11"/>
    </sheetView>
  </sheetViews>
  <sheetFormatPr defaultColWidth="10.75" defaultRowHeight="21.95" customHeight="1"/>
  <cols>
    <col min="1" max="1" width="10" style="1" customWidth="1"/>
    <col min="2" max="15" width="4.625" style="1" customWidth="1"/>
    <col min="16" max="18" width="5.875" style="1" customWidth="1"/>
    <col min="19" max="24" width="4.625" style="1" customWidth="1"/>
    <col min="25" max="253" width="10.75" style="1" customWidth="1"/>
    <col min="254" max="16384" width="10.75" style="1"/>
  </cols>
  <sheetData>
    <row r="1" spans="1:24" ht="30" customHeight="1">
      <c r="A1" s="404" t="s">
        <v>48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</row>
    <row r="2" spans="1:24" ht="30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</row>
    <row r="3" spans="1:24" s="3" customFormat="1" ht="21.95" customHeight="1">
      <c r="A3" s="7" t="s">
        <v>18</v>
      </c>
      <c r="B3" s="7"/>
      <c r="L3" s="7"/>
    </row>
    <row r="4" spans="1:24" s="3" customFormat="1" ht="21.95" customHeight="1">
      <c r="A4" s="409" t="s">
        <v>42</v>
      </c>
      <c r="B4" s="421" t="s">
        <v>43</v>
      </c>
      <c r="C4" s="422"/>
      <c r="D4" s="422"/>
      <c r="E4" s="422"/>
      <c r="F4" s="422"/>
      <c r="G4" s="422"/>
      <c r="H4" s="422"/>
      <c r="I4" s="422"/>
      <c r="J4" s="422"/>
      <c r="K4" s="423"/>
      <c r="L4" s="405" t="s">
        <v>44</v>
      </c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</row>
    <row r="5" spans="1:24" s="3" customFormat="1" ht="21.95" customHeight="1">
      <c r="A5" s="419"/>
      <c r="B5" s="402" t="s">
        <v>49</v>
      </c>
      <c r="C5" s="417"/>
      <c r="D5" s="418"/>
      <c r="E5" s="424" t="s">
        <v>50</v>
      </c>
      <c r="F5" s="402" t="s">
        <v>51</v>
      </c>
      <c r="G5" s="405"/>
      <c r="H5" s="406"/>
      <c r="I5" s="402" t="s">
        <v>13</v>
      </c>
      <c r="J5" s="405"/>
      <c r="K5" s="406"/>
      <c r="L5" s="405" t="s">
        <v>49</v>
      </c>
      <c r="M5" s="417"/>
      <c r="N5" s="418"/>
      <c r="O5" s="424" t="s">
        <v>50</v>
      </c>
      <c r="P5" s="402" t="s">
        <v>51</v>
      </c>
      <c r="Q5" s="405"/>
      <c r="R5" s="406"/>
      <c r="S5" s="402" t="s">
        <v>13</v>
      </c>
      <c r="T5" s="405"/>
      <c r="U5" s="406"/>
      <c r="V5" s="402" t="s">
        <v>14</v>
      </c>
      <c r="W5" s="405"/>
      <c r="X5" s="405"/>
    </row>
    <row r="6" spans="1:24" s="3" customFormat="1" ht="21.95" customHeight="1">
      <c r="A6" s="420"/>
      <c r="B6" s="20" t="s">
        <v>0</v>
      </c>
      <c r="C6" s="40" t="s">
        <v>52</v>
      </c>
      <c r="D6" s="40" t="s">
        <v>53</v>
      </c>
      <c r="E6" s="425"/>
      <c r="F6" s="20" t="s">
        <v>0</v>
      </c>
      <c r="G6" s="20" t="s">
        <v>1</v>
      </c>
      <c r="H6" s="20" t="s">
        <v>2</v>
      </c>
      <c r="I6" s="20" t="s">
        <v>0</v>
      </c>
      <c r="J6" s="20" t="s">
        <v>1</v>
      </c>
      <c r="K6" s="41" t="s">
        <v>2</v>
      </c>
      <c r="L6" s="22" t="s">
        <v>0</v>
      </c>
      <c r="M6" s="20" t="s">
        <v>52</v>
      </c>
      <c r="N6" s="20" t="s">
        <v>53</v>
      </c>
      <c r="O6" s="426"/>
      <c r="P6" s="20" t="s">
        <v>0</v>
      </c>
      <c r="Q6" s="20" t="s">
        <v>1</v>
      </c>
      <c r="R6" s="20" t="s">
        <v>2</v>
      </c>
      <c r="S6" s="20" t="s">
        <v>0</v>
      </c>
      <c r="T6" s="20" t="s">
        <v>1</v>
      </c>
      <c r="U6" s="20" t="s">
        <v>2</v>
      </c>
      <c r="V6" s="20" t="s">
        <v>0</v>
      </c>
      <c r="W6" s="20" t="s">
        <v>1</v>
      </c>
      <c r="X6" s="20" t="s">
        <v>2</v>
      </c>
    </row>
    <row r="7" spans="1:24" s="3" customFormat="1" ht="30" customHeight="1">
      <c r="A7" s="10" t="s">
        <v>39</v>
      </c>
      <c r="B7" s="34">
        <v>24</v>
      </c>
      <c r="C7" s="33">
        <v>23</v>
      </c>
      <c r="D7" s="33">
        <v>1</v>
      </c>
      <c r="E7" s="33">
        <v>29</v>
      </c>
      <c r="F7" s="33">
        <v>262</v>
      </c>
      <c r="G7" s="33">
        <v>147</v>
      </c>
      <c r="H7" s="33">
        <v>115</v>
      </c>
      <c r="I7" s="33">
        <v>30</v>
      </c>
      <c r="J7" s="34">
        <v>1</v>
      </c>
      <c r="K7" s="33">
        <v>29</v>
      </c>
      <c r="L7" s="34">
        <v>20</v>
      </c>
      <c r="M7" s="33">
        <v>20</v>
      </c>
      <c r="N7" s="42">
        <v>0</v>
      </c>
      <c r="O7" s="33">
        <v>119</v>
      </c>
      <c r="P7" s="33">
        <v>2200</v>
      </c>
      <c r="Q7" s="33">
        <v>1123</v>
      </c>
      <c r="R7" s="33">
        <v>1077</v>
      </c>
      <c r="S7" s="33">
        <v>224</v>
      </c>
      <c r="T7" s="33">
        <v>20</v>
      </c>
      <c r="U7" s="33">
        <v>204</v>
      </c>
      <c r="V7" s="33">
        <v>47</v>
      </c>
      <c r="W7" s="33">
        <v>33</v>
      </c>
      <c r="X7" s="33">
        <v>14</v>
      </c>
    </row>
    <row r="8" spans="1:24" s="3" customFormat="1" ht="30" customHeight="1">
      <c r="A8" s="10">
        <v>24</v>
      </c>
      <c r="B8" s="34">
        <v>24</v>
      </c>
      <c r="C8" s="33">
        <v>23</v>
      </c>
      <c r="D8" s="33">
        <v>1</v>
      </c>
      <c r="E8" s="33">
        <v>29</v>
      </c>
      <c r="F8" s="33">
        <v>272</v>
      </c>
      <c r="G8" s="33">
        <v>135</v>
      </c>
      <c r="H8" s="33">
        <v>137</v>
      </c>
      <c r="I8" s="33">
        <v>31</v>
      </c>
      <c r="J8" s="34">
        <v>1</v>
      </c>
      <c r="K8" s="33">
        <v>30</v>
      </c>
      <c r="L8" s="34">
        <v>20</v>
      </c>
      <c r="M8" s="33">
        <v>20</v>
      </c>
      <c r="N8" s="42">
        <v>0</v>
      </c>
      <c r="O8" s="33">
        <v>126</v>
      </c>
      <c r="P8" s="33">
        <v>2197</v>
      </c>
      <c r="Q8" s="33">
        <v>1109</v>
      </c>
      <c r="R8" s="33">
        <v>1088</v>
      </c>
      <c r="S8" s="33">
        <v>226</v>
      </c>
      <c r="T8" s="33">
        <v>17</v>
      </c>
      <c r="U8" s="33">
        <v>209</v>
      </c>
      <c r="V8" s="33">
        <v>42</v>
      </c>
      <c r="W8" s="33">
        <v>29</v>
      </c>
      <c r="X8" s="33">
        <v>13</v>
      </c>
    </row>
    <row r="9" spans="1:24" s="3" customFormat="1" ht="30" customHeight="1">
      <c r="A9" s="10">
        <v>25</v>
      </c>
      <c r="B9" s="34">
        <v>24</v>
      </c>
      <c r="C9" s="33">
        <v>23</v>
      </c>
      <c r="D9" s="33">
        <v>1</v>
      </c>
      <c r="E9" s="33">
        <v>27</v>
      </c>
      <c r="F9" s="33">
        <v>233</v>
      </c>
      <c r="G9" s="33">
        <v>123</v>
      </c>
      <c r="H9" s="33">
        <v>110</v>
      </c>
      <c r="I9" s="33">
        <v>29</v>
      </c>
      <c r="J9" s="34">
        <v>1</v>
      </c>
      <c r="K9" s="33">
        <v>28</v>
      </c>
      <c r="L9" s="34">
        <v>20</v>
      </c>
      <c r="M9" s="33">
        <v>20</v>
      </c>
      <c r="N9" s="42">
        <v>0</v>
      </c>
      <c r="O9" s="33">
        <v>119</v>
      </c>
      <c r="P9" s="33">
        <v>2195</v>
      </c>
      <c r="Q9" s="33">
        <v>1139</v>
      </c>
      <c r="R9" s="33">
        <v>1056</v>
      </c>
      <c r="S9" s="33">
        <v>226</v>
      </c>
      <c r="T9" s="33">
        <v>17</v>
      </c>
      <c r="U9" s="33">
        <v>209</v>
      </c>
      <c r="V9" s="33">
        <v>53</v>
      </c>
      <c r="W9" s="33">
        <v>31</v>
      </c>
      <c r="X9" s="33">
        <v>22</v>
      </c>
    </row>
    <row r="10" spans="1:24" s="3" customFormat="1" ht="30" customHeight="1">
      <c r="A10" s="10">
        <v>26</v>
      </c>
      <c r="B10" s="34">
        <v>24</v>
      </c>
      <c r="C10" s="35">
        <v>23</v>
      </c>
      <c r="D10" s="35">
        <v>1</v>
      </c>
      <c r="E10" s="35">
        <v>29</v>
      </c>
      <c r="F10" s="34">
        <v>242</v>
      </c>
      <c r="G10" s="35">
        <v>124</v>
      </c>
      <c r="H10" s="35">
        <v>118</v>
      </c>
      <c r="I10" s="34">
        <v>31</v>
      </c>
      <c r="J10" s="36">
        <v>1</v>
      </c>
      <c r="K10" s="35">
        <v>30</v>
      </c>
      <c r="L10" s="34">
        <v>20</v>
      </c>
      <c r="M10" s="35">
        <v>20</v>
      </c>
      <c r="N10" s="43">
        <v>0</v>
      </c>
      <c r="O10" s="35">
        <v>121</v>
      </c>
      <c r="P10" s="34">
        <v>2139</v>
      </c>
      <c r="Q10" s="35">
        <v>1068</v>
      </c>
      <c r="R10" s="35">
        <v>1071</v>
      </c>
      <c r="S10" s="34">
        <v>232</v>
      </c>
      <c r="T10" s="35">
        <v>20</v>
      </c>
      <c r="U10" s="35">
        <v>212</v>
      </c>
      <c r="V10" s="34">
        <v>56</v>
      </c>
      <c r="W10" s="35">
        <v>30</v>
      </c>
      <c r="X10" s="35">
        <v>26</v>
      </c>
    </row>
    <row r="11" spans="1:24" s="3" customFormat="1" ht="30" customHeight="1">
      <c r="A11" s="9">
        <v>27</v>
      </c>
      <c r="B11" s="44">
        <f>SUM(C11:D11)</f>
        <v>24</v>
      </c>
      <c r="C11" s="369">
        <v>23</v>
      </c>
      <c r="D11" s="369">
        <v>1</v>
      </c>
      <c r="E11" s="369">
        <v>21</v>
      </c>
      <c r="F11" s="44">
        <f>SUM(G11:H11)</f>
        <v>182</v>
      </c>
      <c r="G11" s="369">
        <v>97</v>
      </c>
      <c r="H11" s="369">
        <v>85</v>
      </c>
      <c r="I11" s="44">
        <f>SUM(J11:K11)</f>
        <v>27</v>
      </c>
      <c r="J11" s="370">
        <v>1</v>
      </c>
      <c r="K11" s="369">
        <v>26</v>
      </c>
      <c r="L11" s="44">
        <f>SUM(M11:N11)</f>
        <v>14</v>
      </c>
      <c r="M11" s="369">
        <v>14</v>
      </c>
      <c r="N11" s="371">
        <v>0</v>
      </c>
      <c r="O11" s="369">
        <v>80</v>
      </c>
      <c r="P11" s="44">
        <f>SUM(Q11:R11)</f>
        <v>1398</v>
      </c>
      <c r="Q11" s="369">
        <v>745</v>
      </c>
      <c r="R11" s="369">
        <v>653</v>
      </c>
      <c r="S11" s="44">
        <f>SUM(T11:U11)</f>
        <v>167</v>
      </c>
      <c r="T11" s="369">
        <v>18</v>
      </c>
      <c r="U11" s="369">
        <v>149</v>
      </c>
      <c r="V11" s="44">
        <f>SUM(W11:X11)</f>
        <v>30</v>
      </c>
      <c r="W11" s="369">
        <v>20</v>
      </c>
      <c r="X11" s="369">
        <v>10</v>
      </c>
    </row>
    <row r="12" spans="1:24" s="3" customFormat="1" ht="20.25" customHeight="1">
      <c r="X12" s="5" t="s">
        <v>17</v>
      </c>
    </row>
  </sheetData>
  <sheetProtection selectLockedCells="1"/>
  <mergeCells count="13">
    <mergeCell ref="P5:R5"/>
    <mergeCell ref="S5:U5"/>
    <mergeCell ref="V5:X5"/>
    <mergeCell ref="A1:X1"/>
    <mergeCell ref="A4:A6"/>
    <mergeCell ref="B4:K4"/>
    <mergeCell ref="L4:X4"/>
    <mergeCell ref="B5:D5"/>
    <mergeCell ref="E5:E6"/>
    <mergeCell ref="F5:H5"/>
    <mergeCell ref="I5:K5"/>
    <mergeCell ref="L5:N5"/>
    <mergeCell ref="O5:O6"/>
  </mergeCells>
  <phoneticPr fontId="7"/>
  <printOptions horizontalCentered="1"/>
  <pageMargins left="0.39370078740157483" right="0.39370078740157483" top="0.78740157480314965" bottom="0.39370078740157483" header="0.31496062992125984" footer="0.19685039370078741"/>
  <pageSetup paperSize="9" firstPageNumber="179" orientation="landscape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showGridLines="0" zoomScaleNormal="100" workbookViewId="0">
      <selection activeCell="C10" sqref="C10:W10"/>
    </sheetView>
  </sheetViews>
  <sheetFormatPr defaultColWidth="10.75" defaultRowHeight="21.95" customHeight="1"/>
  <cols>
    <col min="1" max="1" width="10.75" style="45" customWidth="1"/>
    <col min="2" max="7" width="6.25" style="45" customWidth="1"/>
    <col min="8" max="22" width="4.125" style="45" customWidth="1"/>
    <col min="23" max="23" width="6.875" style="45" customWidth="1"/>
    <col min="24" max="16384" width="10.75" style="45"/>
  </cols>
  <sheetData>
    <row r="1" spans="1:23" ht="30" customHeight="1">
      <c r="A1" s="404" t="s">
        <v>54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</row>
    <row r="2" spans="1:23" ht="30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</row>
    <row r="3" spans="1:23" s="46" customFormat="1" ht="21.95" customHeight="1">
      <c r="A3" s="7" t="s">
        <v>18</v>
      </c>
    </row>
    <row r="4" spans="1:23" s="46" customFormat="1" ht="35.25" customHeight="1">
      <c r="A4" s="409" t="s">
        <v>42</v>
      </c>
      <c r="B4" s="427" t="s">
        <v>55</v>
      </c>
      <c r="C4" s="428"/>
      <c r="D4" s="429"/>
      <c r="E4" s="427" t="s">
        <v>56</v>
      </c>
      <c r="F4" s="428"/>
      <c r="G4" s="429"/>
      <c r="H4" s="430" t="s">
        <v>57</v>
      </c>
      <c r="I4" s="428"/>
      <c r="J4" s="429"/>
      <c r="K4" s="430" t="s">
        <v>58</v>
      </c>
      <c r="L4" s="428"/>
      <c r="M4" s="429"/>
      <c r="N4" s="427" t="s">
        <v>59</v>
      </c>
      <c r="O4" s="428"/>
      <c r="P4" s="429"/>
      <c r="Q4" s="427" t="s">
        <v>60</v>
      </c>
      <c r="R4" s="428"/>
      <c r="S4" s="429"/>
      <c r="T4" s="427" t="s">
        <v>61</v>
      </c>
      <c r="U4" s="428"/>
      <c r="V4" s="429"/>
      <c r="W4" s="431" t="s">
        <v>62</v>
      </c>
    </row>
    <row r="5" spans="1:23" s="46" customFormat="1" ht="21.75" customHeight="1">
      <c r="A5" s="416"/>
      <c r="B5" s="47" t="s">
        <v>0</v>
      </c>
      <c r="C5" s="47" t="s">
        <v>1</v>
      </c>
      <c r="D5" s="47" t="s">
        <v>2</v>
      </c>
      <c r="E5" s="47" t="s">
        <v>0</v>
      </c>
      <c r="F5" s="47" t="s">
        <v>1</v>
      </c>
      <c r="G5" s="47" t="s">
        <v>2</v>
      </c>
      <c r="H5" s="47" t="s">
        <v>0</v>
      </c>
      <c r="I5" s="47" t="s">
        <v>1</v>
      </c>
      <c r="J5" s="47" t="s">
        <v>2</v>
      </c>
      <c r="K5" s="47" t="s">
        <v>0</v>
      </c>
      <c r="L5" s="47" t="s">
        <v>1</v>
      </c>
      <c r="M5" s="47" t="s">
        <v>2</v>
      </c>
      <c r="N5" s="47" t="s">
        <v>0</v>
      </c>
      <c r="O5" s="47" t="s">
        <v>1</v>
      </c>
      <c r="P5" s="47" t="s">
        <v>2</v>
      </c>
      <c r="Q5" s="47" t="s">
        <v>0</v>
      </c>
      <c r="R5" s="47" t="s">
        <v>1</v>
      </c>
      <c r="S5" s="47" t="s">
        <v>2</v>
      </c>
      <c r="T5" s="47" t="s">
        <v>0</v>
      </c>
      <c r="U5" s="47" t="s">
        <v>1</v>
      </c>
      <c r="V5" s="47" t="s">
        <v>2</v>
      </c>
      <c r="W5" s="432"/>
    </row>
    <row r="6" spans="1:23" s="46" customFormat="1" ht="30" customHeight="1">
      <c r="A6" s="8" t="s">
        <v>39</v>
      </c>
      <c r="B6" s="48">
        <v>2419</v>
      </c>
      <c r="C6" s="49">
        <v>1271</v>
      </c>
      <c r="D6" s="49">
        <v>1148</v>
      </c>
      <c r="E6" s="48">
        <v>2387</v>
      </c>
      <c r="F6" s="49">
        <v>1254</v>
      </c>
      <c r="G6" s="49">
        <v>1133</v>
      </c>
      <c r="H6" s="48">
        <v>1</v>
      </c>
      <c r="I6" s="48" t="s">
        <v>63</v>
      </c>
      <c r="J6" s="48">
        <v>1</v>
      </c>
      <c r="K6" s="48">
        <v>4</v>
      </c>
      <c r="L6" s="48">
        <v>1</v>
      </c>
      <c r="M6" s="48">
        <v>3</v>
      </c>
      <c r="N6" s="49">
        <v>3</v>
      </c>
      <c r="O6" s="49">
        <v>1</v>
      </c>
      <c r="P6" s="49">
        <v>2</v>
      </c>
      <c r="Q6" s="49">
        <v>22</v>
      </c>
      <c r="R6" s="49">
        <v>13</v>
      </c>
      <c r="S6" s="49">
        <v>9</v>
      </c>
      <c r="T6" s="48" t="s">
        <v>63</v>
      </c>
      <c r="U6" s="50" t="s">
        <v>63</v>
      </c>
      <c r="V6" s="50" t="s">
        <v>63</v>
      </c>
      <c r="W6" s="51">
        <v>98.7</v>
      </c>
    </row>
    <row r="7" spans="1:23" s="46" customFormat="1" ht="30" customHeight="1">
      <c r="A7" s="8">
        <v>24</v>
      </c>
      <c r="B7" s="48">
        <v>2398</v>
      </c>
      <c r="C7" s="49">
        <v>1214</v>
      </c>
      <c r="D7" s="49">
        <v>1184</v>
      </c>
      <c r="E7" s="48">
        <v>2352</v>
      </c>
      <c r="F7" s="49">
        <v>1188</v>
      </c>
      <c r="G7" s="49">
        <v>1164</v>
      </c>
      <c r="H7" s="48">
        <v>1</v>
      </c>
      <c r="I7" s="48">
        <v>0</v>
      </c>
      <c r="J7" s="48">
        <v>1</v>
      </c>
      <c r="K7" s="48">
        <v>0</v>
      </c>
      <c r="L7" s="48">
        <v>0</v>
      </c>
      <c r="M7" s="48">
        <v>0</v>
      </c>
      <c r="N7" s="49">
        <v>6</v>
      </c>
      <c r="O7" s="49">
        <v>5</v>
      </c>
      <c r="P7" s="49">
        <v>1</v>
      </c>
      <c r="Q7" s="49">
        <v>37</v>
      </c>
      <c r="R7" s="49">
        <v>19</v>
      </c>
      <c r="S7" s="49">
        <v>18</v>
      </c>
      <c r="T7" s="48">
        <v>0</v>
      </c>
      <c r="U7" s="50" t="s">
        <v>63</v>
      </c>
      <c r="V7" s="50" t="s">
        <v>63</v>
      </c>
      <c r="W7" s="51">
        <v>98.1</v>
      </c>
    </row>
    <row r="8" spans="1:23" s="52" customFormat="1" ht="30" customHeight="1">
      <c r="A8" s="8">
        <v>25</v>
      </c>
      <c r="B8" s="48">
        <v>2380</v>
      </c>
      <c r="C8" s="49">
        <v>1230</v>
      </c>
      <c r="D8" s="49">
        <v>1150</v>
      </c>
      <c r="E8" s="48">
        <v>2349</v>
      </c>
      <c r="F8" s="49">
        <v>1209</v>
      </c>
      <c r="G8" s="49">
        <v>1140</v>
      </c>
      <c r="H8" s="48">
        <v>0</v>
      </c>
      <c r="I8" s="48">
        <v>0</v>
      </c>
      <c r="J8" s="48">
        <v>0</v>
      </c>
      <c r="K8" s="48">
        <v>1</v>
      </c>
      <c r="L8" s="48">
        <v>0</v>
      </c>
      <c r="M8" s="48">
        <v>1</v>
      </c>
      <c r="N8" s="49">
        <v>6</v>
      </c>
      <c r="O8" s="49">
        <v>6</v>
      </c>
      <c r="P8" s="49">
        <v>0</v>
      </c>
      <c r="Q8" s="49">
        <v>19</v>
      </c>
      <c r="R8" s="49">
        <v>10</v>
      </c>
      <c r="S8" s="49">
        <v>9</v>
      </c>
      <c r="T8" s="49">
        <v>0</v>
      </c>
      <c r="U8" s="50" t="s">
        <v>63</v>
      </c>
      <c r="V8" s="50" t="s">
        <v>63</v>
      </c>
      <c r="W8" s="51">
        <v>98.7</v>
      </c>
    </row>
    <row r="9" spans="1:23" s="52" customFormat="1" ht="30" customHeight="1">
      <c r="A9" s="8">
        <v>26</v>
      </c>
      <c r="B9" s="48">
        <v>2496</v>
      </c>
      <c r="C9" s="53">
        <v>1250</v>
      </c>
      <c r="D9" s="53">
        <v>1246</v>
      </c>
      <c r="E9" s="48">
        <v>2472</v>
      </c>
      <c r="F9" s="53">
        <v>1237</v>
      </c>
      <c r="G9" s="54">
        <v>1235</v>
      </c>
      <c r="H9" s="48">
        <v>1</v>
      </c>
      <c r="I9" s="54">
        <v>1</v>
      </c>
      <c r="J9" s="54">
        <v>0</v>
      </c>
      <c r="K9" s="48">
        <v>0</v>
      </c>
      <c r="L9" s="54">
        <v>0</v>
      </c>
      <c r="M9" s="54">
        <v>0</v>
      </c>
      <c r="N9" s="48">
        <v>1</v>
      </c>
      <c r="O9" s="53">
        <v>1</v>
      </c>
      <c r="P9" s="53">
        <v>0</v>
      </c>
      <c r="Q9" s="48">
        <v>21</v>
      </c>
      <c r="R9" s="53">
        <v>10</v>
      </c>
      <c r="S9" s="53">
        <v>11</v>
      </c>
      <c r="T9" s="48">
        <v>0</v>
      </c>
      <c r="U9" s="50" t="s">
        <v>63</v>
      </c>
      <c r="V9" s="50" t="s">
        <v>63</v>
      </c>
      <c r="W9" s="55">
        <v>99</v>
      </c>
    </row>
    <row r="10" spans="1:23" s="52" customFormat="1" ht="30" customHeight="1">
      <c r="A10" s="56">
        <v>27</v>
      </c>
      <c r="B10" s="57">
        <f>SUM(C10:D10)</f>
        <v>2303</v>
      </c>
      <c r="C10" s="372">
        <v>1183</v>
      </c>
      <c r="D10" s="372">
        <v>1120</v>
      </c>
      <c r="E10" s="57">
        <f>SUM(F10:G10)</f>
        <v>2288</v>
      </c>
      <c r="F10" s="372">
        <v>1172</v>
      </c>
      <c r="G10" s="373">
        <v>1116</v>
      </c>
      <c r="H10" s="57">
        <f>SUM(I10:J10)</f>
        <v>1</v>
      </c>
      <c r="I10" s="373">
        <v>1</v>
      </c>
      <c r="J10" s="373">
        <v>0</v>
      </c>
      <c r="K10" s="57">
        <f>SUM(L10:M10)</f>
        <v>1</v>
      </c>
      <c r="L10" s="373">
        <v>0</v>
      </c>
      <c r="M10" s="373">
        <v>1</v>
      </c>
      <c r="N10" s="57">
        <f>SUM(O10:P10)</f>
        <v>7</v>
      </c>
      <c r="O10" s="372">
        <v>6</v>
      </c>
      <c r="P10" s="372">
        <v>1</v>
      </c>
      <c r="Q10" s="57">
        <f>SUM(R10:S10)</f>
        <v>6</v>
      </c>
      <c r="R10" s="372">
        <v>4</v>
      </c>
      <c r="S10" s="372">
        <v>2</v>
      </c>
      <c r="T10" s="57">
        <f>SUM(U10:V10)</f>
        <v>0</v>
      </c>
      <c r="U10" s="374" t="s">
        <v>63</v>
      </c>
      <c r="V10" s="374" t="s">
        <v>63</v>
      </c>
      <c r="W10" s="375">
        <v>99.3</v>
      </c>
    </row>
    <row r="11" spans="1:23" s="46" customFormat="1" ht="20.25" customHeight="1">
      <c r="A11" s="3" t="s">
        <v>64</v>
      </c>
      <c r="W11" s="5" t="s">
        <v>17</v>
      </c>
    </row>
    <row r="12" spans="1:23" ht="21.95" customHeight="1">
      <c r="W12" s="5"/>
    </row>
  </sheetData>
  <sheetProtection selectLockedCells="1"/>
  <mergeCells count="10">
    <mergeCell ref="A1:W1"/>
    <mergeCell ref="A4:A5"/>
    <mergeCell ref="B4:D4"/>
    <mergeCell ref="E4:G4"/>
    <mergeCell ref="H4:J4"/>
    <mergeCell ref="K4:M4"/>
    <mergeCell ref="N4:P4"/>
    <mergeCell ref="Q4:S4"/>
    <mergeCell ref="T4:V4"/>
    <mergeCell ref="W4:W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80" orientation="landscape" useFirstPageNumber="1" horizontalDpi="400" verticalDpi="300" r:id="rId1"/>
  <headerFooter alignWithMargins="0">
    <oddHeader>&amp;R&amp;"ＭＳ ゴシック,標準"&amp;11 12. 教育・文化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showGridLines="0" zoomScaleNormal="100" workbookViewId="0">
      <selection activeCell="A2" sqref="A2"/>
    </sheetView>
  </sheetViews>
  <sheetFormatPr defaultColWidth="10.75" defaultRowHeight="21.95" customHeight="1"/>
  <cols>
    <col min="1" max="1" width="10.75" style="45" customWidth="1"/>
    <col min="2" max="10" width="6.125" style="45" customWidth="1"/>
    <col min="11" max="22" width="4.75" style="45" customWidth="1"/>
    <col min="23" max="23" width="6.25" style="45" customWidth="1"/>
    <col min="24" max="16384" width="10.75" style="45"/>
  </cols>
  <sheetData>
    <row r="1" spans="1:22" ht="30" customHeight="1">
      <c r="A1" s="404" t="s">
        <v>320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</row>
    <row r="2" spans="1:22" ht="30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s="46" customFormat="1" ht="21.95" customHeight="1">
      <c r="A3" s="7" t="s">
        <v>18</v>
      </c>
    </row>
    <row r="4" spans="1:22" s="46" customFormat="1" ht="21.95" customHeight="1">
      <c r="A4" s="409" t="s">
        <v>42</v>
      </c>
      <c r="B4" s="433" t="s">
        <v>65</v>
      </c>
      <c r="C4" s="422"/>
      <c r="D4" s="423"/>
      <c r="E4" s="427" t="s">
        <v>66</v>
      </c>
      <c r="F4" s="428"/>
      <c r="G4" s="428"/>
      <c r="H4" s="428"/>
      <c r="I4" s="428"/>
      <c r="J4" s="428"/>
      <c r="K4" s="428"/>
      <c r="L4" s="428"/>
      <c r="M4" s="428"/>
      <c r="N4" s="433" t="s">
        <v>67</v>
      </c>
      <c r="O4" s="436"/>
      <c r="P4" s="437"/>
      <c r="Q4" s="431" t="s">
        <v>68</v>
      </c>
      <c r="R4" s="422"/>
      <c r="S4" s="423"/>
      <c r="T4" s="431" t="s">
        <v>69</v>
      </c>
      <c r="U4" s="422"/>
      <c r="V4" s="422"/>
    </row>
    <row r="5" spans="1:22" s="46" customFormat="1" ht="21.95" customHeight="1">
      <c r="A5" s="419"/>
      <c r="B5" s="434"/>
      <c r="C5" s="435"/>
      <c r="D5" s="416"/>
      <c r="E5" s="427" t="s">
        <v>70</v>
      </c>
      <c r="F5" s="428"/>
      <c r="G5" s="429"/>
      <c r="H5" s="427" t="s">
        <v>45</v>
      </c>
      <c r="I5" s="428"/>
      <c r="J5" s="429"/>
      <c r="K5" s="427" t="s">
        <v>46</v>
      </c>
      <c r="L5" s="428"/>
      <c r="M5" s="428"/>
      <c r="N5" s="438"/>
      <c r="O5" s="439"/>
      <c r="P5" s="440"/>
      <c r="Q5" s="434"/>
      <c r="R5" s="435"/>
      <c r="S5" s="416"/>
      <c r="T5" s="434"/>
      <c r="U5" s="435"/>
      <c r="V5" s="435"/>
    </row>
    <row r="6" spans="1:22" s="46" customFormat="1" ht="21.95" customHeight="1">
      <c r="A6" s="420"/>
      <c r="B6" s="47" t="s">
        <v>0</v>
      </c>
      <c r="C6" s="47" t="s">
        <v>1</v>
      </c>
      <c r="D6" s="47" t="s">
        <v>2</v>
      </c>
      <c r="E6" s="47" t="s">
        <v>0</v>
      </c>
      <c r="F6" s="47" t="s">
        <v>1</v>
      </c>
      <c r="G6" s="47" t="s">
        <v>2</v>
      </c>
      <c r="H6" s="47" t="s">
        <v>0</v>
      </c>
      <c r="I6" s="47" t="s">
        <v>1</v>
      </c>
      <c r="J6" s="47" t="s">
        <v>2</v>
      </c>
      <c r="K6" s="47" t="s">
        <v>0</v>
      </c>
      <c r="L6" s="47" t="s">
        <v>1</v>
      </c>
      <c r="M6" s="47" t="s">
        <v>2</v>
      </c>
      <c r="N6" s="47" t="s">
        <v>0</v>
      </c>
      <c r="O6" s="47" t="s">
        <v>1</v>
      </c>
      <c r="P6" s="47" t="s">
        <v>2</v>
      </c>
      <c r="Q6" s="47" t="s">
        <v>0</v>
      </c>
      <c r="R6" s="58" t="s">
        <v>1</v>
      </c>
      <c r="S6" s="47" t="s">
        <v>2</v>
      </c>
      <c r="T6" s="47" t="s">
        <v>0</v>
      </c>
      <c r="U6" s="47" t="s">
        <v>1</v>
      </c>
      <c r="V6" s="47" t="s">
        <v>2</v>
      </c>
    </row>
    <row r="7" spans="1:22" s="46" customFormat="1" ht="30" customHeight="1">
      <c r="A7" s="10" t="s">
        <v>39</v>
      </c>
      <c r="B7" s="48">
        <v>2387</v>
      </c>
      <c r="C7" s="49">
        <v>1254</v>
      </c>
      <c r="D7" s="48">
        <v>1133</v>
      </c>
      <c r="E7" s="48">
        <v>2292</v>
      </c>
      <c r="F7" s="49">
        <v>1197</v>
      </c>
      <c r="G7" s="49">
        <v>1095</v>
      </c>
      <c r="H7" s="48">
        <v>2207</v>
      </c>
      <c r="I7" s="49">
        <v>1149</v>
      </c>
      <c r="J7" s="49">
        <v>1058</v>
      </c>
      <c r="K7" s="48">
        <v>85</v>
      </c>
      <c r="L7" s="49">
        <v>48</v>
      </c>
      <c r="M7" s="49">
        <v>37</v>
      </c>
      <c r="N7" s="48">
        <v>16</v>
      </c>
      <c r="O7" s="49">
        <v>5</v>
      </c>
      <c r="P7" s="49">
        <v>11</v>
      </c>
      <c r="Q7" s="48">
        <v>43</v>
      </c>
      <c r="R7" s="49">
        <v>29</v>
      </c>
      <c r="S7" s="49">
        <v>14</v>
      </c>
      <c r="T7" s="48">
        <v>36</v>
      </c>
      <c r="U7" s="49">
        <v>23</v>
      </c>
      <c r="V7" s="49">
        <v>13</v>
      </c>
    </row>
    <row r="8" spans="1:22" s="46" customFormat="1" ht="30" customHeight="1">
      <c r="A8" s="10">
        <v>24</v>
      </c>
      <c r="B8" s="48">
        <v>2352</v>
      </c>
      <c r="C8" s="49">
        <v>1188</v>
      </c>
      <c r="D8" s="49">
        <v>1164</v>
      </c>
      <c r="E8" s="48">
        <v>2275</v>
      </c>
      <c r="F8" s="49">
        <v>1131</v>
      </c>
      <c r="G8" s="49">
        <v>1144</v>
      </c>
      <c r="H8" s="48">
        <v>2177</v>
      </c>
      <c r="I8" s="49">
        <v>1076</v>
      </c>
      <c r="J8" s="49">
        <v>1101</v>
      </c>
      <c r="K8" s="48">
        <v>98</v>
      </c>
      <c r="L8" s="49">
        <v>55</v>
      </c>
      <c r="M8" s="49">
        <v>43</v>
      </c>
      <c r="N8" s="48">
        <v>18</v>
      </c>
      <c r="O8" s="49">
        <v>11</v>
      </c>
      <c r="P8" s="49">
        <v>7</v>
      </c>
      <c r="Q8" s="48">
        <v>39</v>
      </c>
      <c r="R8" s="49">
        <v>33</v>
      </c>
      <c r="S8" s="49">
        <v>6</v>
      </c>
      <c r="T8" s="48">
        <v>20</v>
      </c>
      <c r="U8" s="49">
        <v>13</v>
      </c>
      <c r="V8" s="49">
        <v>7</v>
      </c>
    </row>
    <row r="9" spans="1:22" s="46" customFormat="1" ht="30" customHeight="1">
      <c r="A9" s="10">
        <v>25</v>
      </c>
      <c r="B9" s="48">
        <v>2349</v>
      </c>
      <c r="C9" s="49">
        <v>1209</v>
      </c>
      <c r="D9" s="49">
        <v>1140</v>
      </c>
      <c r="E9" s="48">
        <v>2260</v>
      </c>
      <c r="F9" s="49">
        <v>1150</v>
      </c>
      <c r="G9" s="49">
        <v>1110</v>
      </c>
      <c r="H9" s="48">
        <v>2178</v>
      </c>
      <c r="I9" s="49">
        <v>1102</v>
      </c>
      <c r="J9" s="49">
        <v>1076</v>
      </c>
      <c r="K9" s="48">
        <v>82</v>
      </c>
      <c r="L9" s="49">
        <v>48</v>
      </c>
      <c r="M9" s="49">
        <v>34</v>
      </c>
      <c r="N9" s="48">
        <v>22</v>
      </c>
      <c r="O9" s="49">
        <v>12</v>
      </c>
      <c r="P9" s="49">
        <v>10</v>
      </c>
      <c r="Q9" s="48">
        <v>42</v>
      </c>
      <c r="R9" s="49">
        <v>31</v>
      </c>
      <c r="S9" s="49">
        <v>11</v>
      </c>
      <c r="T9" s="48">
        <v>25</v>
      </c>
      <c r="U9" s="49">
        <v>16</v>
      </c>
      <c r="V9" s="49">
        <v>9</v>
      </c>
    </row>
    <row r="10" spans="1:22" s="46" customFormat="1" ht="30" customHeight="1">
      <c r="A10" s="10">
        <v>26</v>
      </c>
      <c r="B10" s="48">
        <v>2472</v>
      </c>
      <c r="C10" s="49">
        <v>1237</v>
      </c>
      <c r="D10" s="49">
        <v>1235</v>
      </c>
      <c r="E10" s="48">
        <v>2382</v>
      </c>
      <c r="F10" s="49">
        <v>1178</v>
      </c>
      <c r="G10" s="49">
        <v>1204</v>
      </c>
      <c r="H10" s="48">
        <v>2291</v>
      </c>
      <c r="I10" s="53">
        <v>1134</v>
      </c>
      <c r="J10" s="53">
        <v>1157</v>
      </c>
      <c r="K10" s="48">
        <v>91</v>
      </c>
      <c r="L10" s="53">
        <v>44</v>
      </c>
      <c r="M10" s="53">
        <v>47</v>
      </c>
      <c r="N10" s="48">
        <v>20</v>
      </c>
      <c r="O10" s="53">
        <v>17</v>
      </c>
      <c r="P10" s="53">
        <v>3</v>
      </c>
      <c r="Q10" s="48">
        <v>48</v>
      </c>
      <c r="R10" s="53">
        <v>31</v>
      </c>
      <c r="S10" s="53">
        <v>17</v>
      </c>
      <c r="T10" s="48">
        <v>22</v>
      </c>
      <c r="U10" s="53">
        <v>11</v>
      </c>
      <c r="V10" s="53">
        <v>11</v>
      </c>
    </row>
    <row r="11" spans="1:22" s="46" customFormat="1" ht="30" customHeight="1">
      <c r="A11" s="9">
        <v>27</v>
      </c>
      <c r="B11" s="57">
        <f>SUM(C11:D11)</f>
        <v>2288</v>
      </c>
      <c r="C11" s="59">
        <f>F11+O11+R11+U11</f>
        <v>1172</v>
      </c>
      <c r="D11" s="59">
        <f>G11+P11+S11+V11</f>
        <v>1116</v>
      </c>
      <c r="E11" s="57">
        <f>SUM(F11:G11)</f>
        <v>2198</v>
      </c>
      <c r="F11" s="59">
        <f>I11+L11</f>
        <v>1107</v>
      </c>
      <c r="G11" s="59">
        <f>J11+M11</f>
        <v>1091</v>
      </c>
      <c r="H11" s="57">
        <f>SUM(I11:J11)</f>
        <v>2137</v>
      </c>
      <c r="I11" s="372">
        <v>1066</v>
      </c>
      <c r="J11" s="372">
        <v>1071</v>
      </c>
      <c r="K11" s="57">
        <f>SUM(L11:M11)</f>
        <v>61</v>
      </c>
      <c r="L11" s="372">
        <v>41</v>
      </c>
      <c r="M11" s="372">
        <v>20</v>
      </c>
      <c r="N11" s="57">
        <f>SUM(O11:P11)</f>
        <v>25</v>
      </c>
      <c r="O11" s="372">
        <v>10</v>
      </c>
      <c r="P11" s="372">
        <v>15</v>
      </c>
      <c r="Q11" s="57">
        <f>SUM(R11:S11)</f>
        <v>44</v>
      </c>
      <c r="R11" s="372">
        <v>38</v>
      </c>
      <c r="S11" s="372">
        <v>6</v>
      </c>
      <c r="T11" s="57">
        <f>SUM(U11:V11)</f>
        <v>21</v>
      </c>
      <c r="U11" s="372">
        <v>17</v>
      </c>
      <c r="V11" s="372">
        <v>4</v>
      </c>
    </row>
    <row r="12" spans="1:22" ht="21" customHeight="1">
      <c r="A12" s="3" t="s">
        <v>64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5" t="s">
        <v>17</v>
      </c>
    </row>
    <row r="13" spans="1:22" ht="21.95" customHeight="1">
      <c r="V13" s="5"/>
    </row>
  </sheetData>
  <sheetProtection formatCells="0" selectLockedCells="1"/>
  <mergeCells count="10">
    <mergeCell ref="A1:V1"/>
    <mergeCell ref="A4:A6"/>
    <mergeCell ref="B4:D5"/>
    <mergeCell ref="E4:M4"/>
    <mergeCell ref="N4:P5"/>
    <mergeCell ref="Q4:S5"/>
    <mergeCell ref="T4:V5"/>
    <mergeCell ref="E5:G5"/>
    <mergeCell ref="H5:J5"/>
    <mergeCell ref="K5:M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81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showGridLines="0" zoomScale="130" zoomScaleNormal="130" workbookViewId="0">
      <selection activeCell="C10" sqref="C10:W10"/>
    </sheetView>
  </sheetViews>
  <sheetFormatPr defaultColWidth="10.75" defaultRowHeight="21.95" customHeight="1"/>
  <cols>
    <col min="1" max="1" width="10.75" style="45" customWidth="1"/>
    <col min="2" max="10" width="5.5" style="45" customWidth="1"/>
    <col min="11" max="13" width="4.625" style="45" customWidth="1"/>
    <col min="14" max="16" width="5.5" style="45" customWidth="1"/>
    <col min="17" max="19" width="4.625" style="45" customWidth="1"/>
    <col min="20" max="22" width="3.875" style="45" customWidth="1"/>
    <col min="23" max="23" width="6.875" style="45" customWidth="1"/>
    <col min="24" max="16384" width="10.75" style="45"/>
  </cols>
  <sheetData>
    <row r="1" spans="1:23" ht="30" customHeight="1">
      <c r="A1" s="404" t="s">
        <v>71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</row>
    <row r="2" spans="1:23" ht="30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</row>
    <row r="3" spans="1:23" s="46" customFormat="1" ht="21.75" customHeight="1">
      <c r="A3" s="7" t="s">
        <v>18</v>
      </c>
    </row>
    <row r="4" spans="1:23" s="46" customFormat="1" ht="39.75" customHeight="1">
      <c r="A4" s="409" t="s">
        <v>42</v>
      </c>
      <c r="B4" s="427" t="s">
        <v>55</v>
      </c>
      <c r="C4" s="428"/>
      <c r="D4" s="429"/>
      <c r="E4" s="427" t="s">
        <v>72</v>
      </c>
      <c r="F4" s="428"/>
      <c r="G4" s="429"/>
      <c r="H4" s="430" t="s">
        <v>73</v>
      </c>
      <c r="I4" s="428"/>
      <c r="J4" s="429"/>
      <c r="K4" s="430" t="s">
        <v>74</v>
      </c>
      <c r="L4" s="428"/>
      <c r="M4" s="429"/>
      <c r="N4" s="427" t="s">
        <v>59</v>
      </c>
      <c r="O4" s="428"/>
      <c r="P4" s="429"/>
      <c r="Q4" s="427" t="s">
        <v>60</v>
      </c>
      <c r="R4" s="428"/>
      <c r="S4" s="429"/>
      <c r="T4" s="427" t="s">
        <v>61</v>
      </c>
      <c r="U4" s="428"/>
      <c r="V4" s="429"/>
      <c r="W4" s="431" t="s">
        <v>75</v>
      </c>
    </row>
    <row r="5" spans="1:23" s="46" customFormat="1" ht="22.5" customHeight="1">
      <c r="A5" s="420"/>
      <c r="B5" s="47" t="s">
        <v>0</v>
      </c>
      <c r="C5" s="47" t="s">
        <v>1</v>
      </c>
      <c r="D5" s="47" t="s">
        <v>2</v>
      </c>
      <c r="E5" s="47" t="s">
        <v>0</v>
      </c>
      <c r="F5" s="47" t="s">
        <v>1</v>
      </c>
      <c r="G5" s="47" t="s">
        <v>2</v>
      </c>
      <c r="H5" s="47" t="s">
        <v>0</v>
      </c>
      <c r="I5" s="47" t="s">
        <v>1</v>
      </c>
      <c r="J5" s="47" t="s">
        <v>2</v>
      </c>
      <c r="K5" s="47" t="s">
        <v>0</v>
      </c>
      <c r="L5" s="47" t="s">
        <v>1</v>
      </c>
      <c r="M5" s="47" t="s">
        <v>2</v>
      </c>
      <c r="N5" s="47" t="s">
        <v>0</v>
      </c>
      <c r="O5" s="47" t="s">
        <v>1</v>
      </c>
      <c r="P5" s="47" t="s">
        <v>2</v>
      </c>
      <c r="Q5" s="47" t="s">
        <v>0</v>
      </c>
      <c r="R5" s="47" t="s">
        <v>1</v>
      </c>
      <c r="S5" s="47" t="s">
        <v>2</v>
      </c>
      <c r="T5" s="47" t="s">
        <v>0</v>
      </c>
      <c r="U5" s="47" t="s">
        <v>1</v>
      </c>
      <c r="V5" s="47" t="s">
        <v>2</v>
      </c>
      <c r="W5" s="432"/>
    </row>
    <row r="6" spans="1:23" s="46" customFormat="1" ht="30" customHeight="1">
      <c r="A6" s="10" t="s">
        <v>39</v>
      </c>
      <c r="B6" s="61">
        <v>7571</v>
      </c>
      <c r="C6" s="61">
        <v>3872</v>
      </c>
      <c r="D6" s="61">
        <v>3699</v>
      </c>
      <c r="E6" s="62">
        <v>4236</v>
      </c>
      <c r="F6" s="61">
        <v>2152</v>
      </c>
      <c r="G6" s="61">
        <v>2084</v>
      </c>
      <c r="H6" s="61">
        <v>1123</v>
      </c>
      <c r="I6" s="61">
        <v>412</v>
      </c>
      <c r="J6" s="61">
        <v>711</v>
      </c>
      <c r="K6" s="61">
        <v>241</v>
      </c>
      <c r="L6" s="61">
        <v>163</v>
      </c>
      <c r="M6" s="61">
        <v>78</v>
      </c>
      <c r="N6" s="61">
        <v>1661</v>
      </c>
      <c r="O6" s="61">
        <v>960</v>
      </c>
      <c r="P6" s="61">
        <v>701</v>
      </c>
      <c r="Q6" s="61">
        <v>251</v>
      </c>
      <c r="R6" s="61">
        <v>146</v>
      </c>
      <c r="S6" s="61">
        <v>105</v>
      </c>
      <c r="T6" s="63" t="s">
        <v>63</v>
      </c>
      <c r="U6" s="63" t="s">
        <v>63</v>
      </c>
      <c r="V6" s="63" t="s">
        <v>63</v>
      </c>
      <c r="W6" s="64">
        <v>56</v>
      </c>
    </row>
    <row r="7" spans="1:23" s="46" customFormat="1" ht="30" customHeight="1">
      <c r="A7" s="10">
        <v>24</v>
      </c>
      <c r="B7" s="61">
        <v>7506</v>
      </c>
      <c r="C7" s="61">
        <v>3785</v>
      </c>
      <c r="D7" s="61">
        <v>3721</v>
      </c>
      <c r="E7" s="62">
        <v>4119</v>
      </c>
      <c r="F7" s="61">
        <v>2061</v>
      </c>
      <c r="G7" s="61">
        <v>2058</v>
      </c>
      <c r="H7" s="61">
        <v>1182</v>
      </c>
      <c r="I7" s="61">
        <v>439</v>
      </c>
      <c r="J7" s="61">
        <v>743</v>
      </c>
      <c r="K7" s="61">
        <v>220</v>
      </c>
      <c r="L7" s="61">
        <v>171</v>
      </c>
      <c r="M7" s="61">
        <v>49</v>
      </c>
      <c r="N7" s="61">
        <v>1647</v>
      </c>
      <c r="O7" s="61">
        <v>931</v>
      </c>
      <c r="P7" s="61">
        <v>716</v>
      </c>
      <c r="Q7" s="61">
        <v>272</v>
      </c>
      <c r="R7" s="61">
        <v>148</v>
      </c>
      <c r="S7" s="61">
        <v>124</v>
      </c>
      <c r="T7" s="63" t="s">
        <v>63</v>
      </c>
      <c r="U7" s="63">
        <v>0</v>
      </c>
      <c r="V7" s="63">
        <v>0</v>
      </c>
      <c r="W7" s="64">
        <v>54.9</v>
      </c>
    </row>
    <row r="8" spans="1:23" s="46" customFormat="1" ht="30" customHeight="1">
      <c r="A8" s="10">
        <v>25</v>
      </c>
      <c r="B8" s="61">
        <v>7776</v>
      </c>
      <c r="C8" s="61">
        <v>3949</v>
      </c>
      <c r="D8" s="61">
        <v>3827</v>
      </c>
      <c r="E8" s="62">
        <v>4107</v>
      </c>
      <c r="F8" s="61">
        <v>2012</v>
      </c>
      <c r="G8" s="61">
        <v>2095</v>
      </c>
      <c r="H8" s="61">
        <v>1189</v>
      </c>
      <c r="I8" s="61">
        <v>469</v>
      </c>
      <c r="J8" s="61">
        <v>720</v>
      </c>
      <c r="K8" s="61">
        <v>235</v>
      </c>
      <c r="L8" s="61">
        <v>163</v>
      </c>
      <c r="M8" s="61">
        <v>72</v>
      </c>
      <c r="N8" s="61">
        <v>1822</v>
      </c>
      <c r="O8" s="61">
        <v>1052</v>
      </c>
      <c r="P8" s="61">
        <v>770</v>
      </c>
      <c r="Q8" s="61">
        <v>340</v>
      </c>
      <c r="R8" s="61">
        <v>205</v>
      </c>
      <c r="S8" s="61">
        <v>135</v>
      </c>
      <c r="T8" s="63" t="s">
        <v>63</v>
      </c>
      <c r="U8" s="63">
        <v>1</v>
      </c>
      <c r="V8" s="63">
        <v>0</v>
      </c>
      <c r="W8" s="64">
        <v>52.8</v>
      </c>
    </row>
    <row r="9" spans="1:23" s="46" customFormat="1" ht="30" customHeight="1">
      <c r="A9" s="10">
        <v>26</v>
      </c>
      <c r="B9" s="61">
        <v>7483</v>
      </c>
      <c r="C9" s="65">
        <v>3844</v>
      </c>
      <c r="D9" s="65">
        <v>3639</v>
      </c>
      <c r="E9" s="61">
        <v>3998</v>
      </c>
      <c r="F9" s="65">
        <v>1984</v>
      </c>
      <c r="G9" s="65">
        <v>2014</v>
      </c>
      <c r="H9" s="61">
        <v>1117</v>
      </c>
      <c r="I9" s="65">
        <v>410</v>
      </c>
      <c r="J9" s="65">
        <v>707</v>
      </c>
      <c r="K9" s="61">
        <v>255</v>
      </c>
      <c r="L9" s="65">
        <v>205</v>
      </c>
      <c r="M9" s="65">
        <v>50</v>
      </c>
      <c r="N9" s="61">
        <v>1792</v>
      </c>
      <c r="O9" s="65">
        <v>1062</v>
      </c>
      <c r="P9" s="65">
        <v>730</v>
      </c>
      <c r="Q9" s="61">
        <v>219</v>
      </c>
      <c r="R9" s="65">
        <v>137</v>
      </c>
      <c r="S9" s="65">
        <v>82</v>
      </c>
      <c r="T9" s="61">
        <v>7</v>
      </c>
      <c r="U9" s="66">
        <v>3</v>
      </c>
      <c r="V9" s="66">
        <v>4</v>
      </c>
      <c r="W9" s="67">
        <v>53.4</v>
      </c>
    </row>
    <row r="10" spans="1:23" s="46" customFormat="1" ht="30" customHeight="1">
      <c r="A10" s="9">
        <v>27</v>
      </c>
      <c r="B10" s="68">
        <f>SUM(C10:D10)</f>
        <v>7503</v>
      </c>
      <c r="C10" s="376">
        <v>3814</v>
      </c>
      <c r="D10" s="376">
        <v>3689</v>
      </c>
      <c r="E10" s="68">
        <f>SUM(F10:G10)</f>
        <v>4147</v>
      </c>
      <c r="F10" s="376">
        <v>2048</v>
      </c>
      <c r="G10" s="376">
        <v>2099</v>
      </c>
      <c r="H10" s="68">
        <f>SUM(I10:J10)</f>
        <v>1082</v>
      </c>
      <c r="I10" s="376">
        <v>381</v>
      </c>
      <c r="J10" s="376">
        <v>701</v>
      </c>
      <c r="K10" s="68">
        <f>SUM(L10:M10)</f>
        <v>192</v>
      </c>
      <c r="L10" s="376">
        <v>144</v>
      </c>
      <c r="M10" s="376">
        <v>48</v>
      </c>
      <c r="N10" s="68">
        <f>SUM(O10:P10)</f>
        <v>1785</v>
      </c>
      <c r="O10" s="376">
        <v>1064</v>
      </c>
      <c r="P10" s="376">
        <v>721</v>
      </c>
      <c r="Q10" s="68">
        <f>SUM(R10:S10)</f>
        <v>295</v>
      </c>
      <c r="R10" s="376">
        <v>176</v>
      </c>
      <c r="S10" s="376">
        <v>119</v>
      </c>
      <c r="T10" s="68">
        <f>SUM(U10:V10)</f>
        <v>2</v>
      </c>
      <c r="U10" s="377">
        <v>1</v>
      </c>
      <c r="V10" s="377">
        <v>1</v>
      </c>
      <c r="W10" s="378">
        <v>55.3</v>
      </c>
    </row>
    <row r="11" spans="1:23" s="46" customFormat="1" ht="20.25" customHeight="1">
      <c r="W11" s="5" t="s">
        <v>17</v>
      </c>
    </row>
    <row r="12" spans="1:23" ht="21.95" customHeight="1">
      <c r="V12" s="69"/>
    </row>
  </sheetData>
  <sheetProtection selectLockedCells="1"/>
  <mergeCells count="10">
    <mergeCell ref="A1:W1"/>
    <mergeCell ref="A4:A5"/>
    <mergeCell ref="B4:D4"/>
    <mergeCell ref="E4:G4"/>
    <mergeCell ref="H4:J4"/>
    <mergeCell ref="K4:M4"/>
    <mergeCell ref="N4:P4"/>
    <mergeCell ref="Q4:S4"/>
    <mergeCell ref="T4:V4"/>
    <mergeCell ref="W4:W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82" orientation="landscape" useFirstPageNumber="1" horizontalDpi="400" verticalDpi="300" r:id="rId1"/>
  <headerFooter alignWithMargins="0">
    <oddHeader>&amp;R&amp;"ＭＳ ゴシック,標準"&amp;11 12. 教育・文化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showGridLines="0" showOutlineSymbols="0" zoomScale="115" zoomScaleNormal="100" workbookViewId="0">
      <selection activeCell="B2" sqref="B2"/>
    </sheetView>
  </sheetViews>
  <sheetFormatPr defaultColWidth="10.75" defaultRowHeight="21.95" customHeight="1"/>
  <cols>
    <col min="1" max="1" width="10.75" style="45" customWidth="1"/>
    <col min="2" max="2" width="4.5" style="45" customWidth="1"/>
    <col min="3" max="8" width="5.25" style="45" customWidth="1"/>
    <col min="9" max="11" width="4.25" style="45" customWidth="1"/>
    <col min="12" max="13" width="4.5" style="45" customWidth="1"/>
    <col min="14" max="16" width="5.375" style="45" customWidth="1"/>
    <col min="17" max="22" width="5.25" style="45" customWidth="1"/>
    <col min="23" max="255" width="10.75" style="45" customWidth="1"/>
    <col min="256" max="16384" width="10.75" style="45"/>
  </cols>
  <sheetData>
    <row r="1" spans="1:22" ht="30" customHeight="1">
      <c r="A1" s="404" t="s">
        <v>76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</row>
    <row r="2" spans="1:22" ht="30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s="46" customFormat="1" ht="21.95" customHeight="1">
      <c r="A3" s="46" t="s">
        <v>77</v>
      </c>
    </row>
    <row r="4" spans="1:22" s="46" customFormat="1" ht="21.95" customHeight="1">
      <c r="A4" s="409" t="s">
        <v>42</v>
      </c>
      <c r="B4" s="427" t="s">
        <v>78</v>
      </c>
      <c r="C4" s="441"/>
      <c r="D4" s="441"/>
      <c r="E4" s="441"/>
      <c r="F4" s="441"/>
      <c r="G4" s="441"/>
      <c r="H4" s="441"/>
      <c r="I4" s="441"/>
      <c r="J4" s="441"/>
      <c r="K4" s="442"/>
      <c r="L4" s="427" t="s">
        <v>79</v>
      </c>
      <c r="M4" s="428"/>
      <c r="N4" s="428"/>
      <c r="O4" s="428"/>
      <c r="P4" s="428"/>
      <c r="Q4" s="428"/>
      <c r="R4" s="428"/>
      <c r="S4" s="428"/>
      <c r="T4" s="428"/>
      <c r="U4" s="428"/>
      <c r="V4" s="428"/>
    </row>
    <row r="5" spans="1:22" s="46" customFormat="1" ht="21.95" customHeight="1">
      <c r="A5" s="419"/>
      <c r="B5" s="70" t="s">
        <v>10</v>
      </c>
      <c r="C5" s="427" t="s">
        <v>80</v>
      </c>
      <c r="D5" s="428"/>
      <c r="E5" s="429"/>
      <c r="F5" s="427" t="s">
        <v>13</v>
      </c>
      <c r="G5" s="428"/>
      <c r="H5" s="429"/>
      <c r="I5" s="427" t="s">
        <v>14</v>
      </c>
      <c r="J5" s="428"/>
      <c r="K5" s="429"/>
      <c r="L5" s="427" t="s">
        <v>10</v>
      </c>
      <c r="M5" s="429"/>
      <c r="N5" s="427" t="s">
        <v>80</v>
      </c>
      <c r="O5" s="428"/>
      <c r="P5" s="429"/>
      <c r="Q5" s="427" t="s">
        <v>13</v>
      </c>
      <c r="R5" s="428"/>
      <c r="S5" s="429"/>
      <c r="T5" s="427" t="s">
        <v>14</v>
      </c>
      <c r="U5" s="428"/>
      <c r="V5" s="428"/>
    </row>
    <row r="6" spans="1:22" s="46" customFormat="1" ht="21.95" customHeight="1">
      <c r="A6" s="420"/>
      <c r="B6" s="71" t="s">
        <v>81</v>
      </c>
      <c r="C6" s="72" t="s">
        <v>0</v>
      </c>
      <c r="D6" s="71" t="s">
        <v>1</v>
      </c>
      <c r="E6" s="71" t="s">
        <v>2</v>
      </c>
      <c r="F6" s="72" t="s">
        <v>0</v>
      </c>
      <c r="G6" s="71" t="s">
        <v>1</v>
      </c>
      <c r="H6" s="71" t="s">
        <v>2</v>
      </c>
      <c r="I6" s="72" t="s">
        <v>0</v>
      </c>
      <c r="J6" s="71" t="s">
        <v>1</v>
      </c>
      <c r="K6" s="71" t="s">
        <v>2</v>
      </c>
      <c r="L6" s="71" t="s">
        <v>82</v>
      </c>
      <c r="M6" s="71" t="s">
        <v>81</v>
      </c>
      <c r="N6" s="72" t="s">
        <v>0</v>
      </c>
      <c r="O6" s="71" t="s">
        <v>1</v>
      </c>
      <c r="P6" s="71" t="s">
        <v>2</v>
      </c>
      <c r="Q6" s="72" t="s">
        <v>0</v>
      </c>
      <c r="R6" s="71" t="s">
        <v>1</v>
      </c>
      <c r="S6" s="71" t="s">
        <v>2</v>
      </c>
      <c r="T6" s="72" t="s">
        <v>0</v>
      </c>
      <c r="U6" s="71" t="s">
        <v>1</v>
      </c>
      <c r="V6" s="71" t="s">
        <v>2</v>
      </c>
    </row>
    <row r="7" spans="1:22" s="46" customFormat="1" ht="30" customHeight="1">
      <c r="A7" s="73" t="s">
        <v>83</v>
      </c>
      <c r="B7" s="74">
        <v>2</v>
      </c>
      <c r="C7" s="74">
        <v>1099</v>
      </c>
      <c r="D7" s="74">
        <v>192</v>
      </c>
      <c r="E7" s="74">
        <v>907</v>
      </c>
      <c r="F7" s="74">
        <v>259</v>
      </c>
      <c r="G7" s="74">
        <v>136</v>
      </c>
      <c r="H7" s="74">
        <v>123</v>
      </c>
      <c r="I7" s="74">
        <v>38</v>
      </c>
      <c r="J7" s="74">
        <v>16</v>
      </c>
      <c r="K7" s="74">
        <v>22</v>
      </c>
      <c r="L7" s="74">
        <v>1</v>
      </c>
      <c r="M7" s="74">
        <v>1</v>
      </c>
      <c r="N7" s="74">
        <v>6983</v>
      </c>
      <c r="O7" s="74">
        <v>5437</v>
      </c>
      <c r="P7" s="74">
        <v>1546</v>
      </c>
      <c r="Q7" s="74">
        <v>1160</v>
      </c>
      <c r="R7" s="74">
        <v>981</v>
      </c>
      <c r="S7" s="74">
        <v>179</v>
      </c>
      <c r="T7" s="74">
        <v>1031</v>
      </c>
      <c r="U7" s="74">
        <v>337</v>
      </c>
      <c r="V7" s="75">
        <v>694</v>
      </c>
    </row>
    <row r="8" spans="1:22" s="46" customFormat="1" ht="30" customHeight="1">
      <c r="A8" s="10">
        <v>24</v>
      </c>
      <c r="B8" s="74">
        <v>2</v>
      </c>
      <c r="C8" s="74">
        <v>1098</v>
      </c>
      <c r="D8" s="74">
        <v>217</v>
      </c>
      <c r="E8" s="74">
        <v>881</v>
      </c>
      <c r="F8" s="74">
        <v>177</v>
      </c>
      <c r="G8" s="74">
        <v>89</v>
      </c>
      <c r="H8" s="74">
        <v>88</v>
      </c>
      <c r="I8" s="74">
        <v>40</v>
      </c>
      <c r="J8" s="74">
        <v>16</v>
      </c>
      <c r="K8" s="74">
        <v>24</v>
      </c>
      <c r="L8" s="74">
        <v>1</v>
      </c>
      <c r="M8" s="74">
        <v>1</v>
      </c>
      <c r="N8" s="74">
        <v>6959</v>
      </c>
      <c r="O8" s="74">
        <v>5366</v>
      </c>
      <c r="P8" s="74">
        <v>1593</v>
      </c>
      <c r="Q8" s="74">
        <v>1345</v>
      </c>
      <c r="R8" s="74">
        <v>1079</v>
      </c>
      <c r="S8" s="74">
        <v>266</v>
      </c>
      <c r="T8" s="74">
        <v>1122</v>
      </c>
      <c r="U8" s="74">
        <v>378</v>
      </c>
      <c r="V8" s="75">
        <v>744</v>
      </c>
    </row>
    <row r="9" spans="1:22" s="46" customFormat="1" ht="30" customHeight="1">
      <c r="A9" s="10">
        <v>25</v>
      </c>
      <c r="B9" s="74">
        <v>2</v>
      </c>
      <c r="C9" s="74">
        <v>1154</v>
      </c>
      <c r="D9" s="74">
        <v>238</v>
      </c>
      <c r="E9" s="74">
        <v>916</v>
      </c>
      <c r="F9" s="74">
        <v>226</v>
      </c>
      <c r="G9" s="74">
        <v>119</v>
      </c>
      <c r="H9" s="74">
        <v>107</v>
      </c>
      <c r="I9" s="74">
        <v>44</v>
      </c>
      <c r="J9" s="74">
        <v>17</v>
      </c>
      <c r="K9" s="74">
        <v>27</v>
      </c>
      <c r="L9" s="74">
        <v>1</v>
      </c>
      <c r="M9" s="74">
        <v>1</v>
      </c>
      <c r="N9" s="74">
        <v>7068</v>
      </c>
      <c r="O9" s="74">
        <v>5445</v>
      </c>
      <c r="P9" s="74">
        <v>1623</v>
      </c>
      <c r="Q9" s="74">
        <v>1313</v>
      </c>
      <c r="R9" s="74">
        <v>1031</v>
      </c>
      <c r="S9" s="74">
        <v>282</v>
      </c>
      <c r="T9" s="74">
        <v>1172</v>
      </c>
      <c r="U9" s="74">
        <v>379</v>
      </c>
      <c r="V9" s="75">
        <v>793</v>
      </c>
    </row>
    <row r="10" spans="1:22" s="46" customFormat="1" ht="30" customHeight="1">
      <c r="A10" s="10">
        <v>26</v>
      </c>
      <c r="B10" s="74">
        <v>2</v>
      </c>
      <c r="C10" s="74">
        <v>1215</v>
      </c>
      <c r="D10" s="74">
        <v>244</v>
      </c>
      <c r="E10" s="74">
        <v>971</v>
      </c>
      <c r="F10" s="74">
        <v>217</v>
      </c>
      <c r="G10" s="74">
        <v>117</v>
      </c>
      <c r="H10" s="74">
        <v>100</v>
      </c>
      <c r="I10" s="74">
        <v>47</v>
      </c>
      <c r="J10" s="74">
        <v>18</v>
      </c>
      <c r="K10" s="74">
        <v>29</v>
      </c>
      <c r="L10" s="74">
        <v>1</v>
      </c>
      <c r="M10" s="74">
        <v>1</v>
      </c>
      <c r="N10" s="74">
        <v>7223</v>
      </c>
      <c r="O10" s="74">
        <v>5592</v>
      </c>
      <c r="P10" s="74">
        <v>1631</v>
      </c>
      <c r="Q10" s="74">
        <v>1140</v>
      </c>
      <c r="R10" s="74">
        <v>935</v>
      </c>
      <c r="S10" s="74">
        <v>205</v>
      </c>
      <c r="T10" s="74">
        <v>1181</v>
      </c>
      <c r="U10" s="74">
        <v>342</v>
      </c>
      <c r="V10" s="75">
        <v>839</v>
      </c>
    </row>
    <row r="11" spans="1:22" s="46" customFormat="1" ht="30" customHeight="1">
      <c r="A11" s="9">
        <v>27</v>
      </c>
      <c r="B11" s="76">
        <v>2</v>
      </c>
      <c r="C11" s="379">
        <f>SUM(D11:E11)</f>
        <v>1182</v>
      </c>
      <c r="D11" s="379">
        <v>256</v>
      </c>
      <c r="E11" s="379">
        <f>368+558</f>
        <v>926</v>
      </c>
      <c r="F11" s="379">
        <f>SUM(G11:H11)</f>
        <v>219</v>
      </c>
      <c r="G11" s="379">
        <f>60+58</f>
        <v>118</v>
      </c>
      <c r="H11" s="379">
        <f>49+52</f>
        <v>101</v>
      </c>
      <c r="I11" s="379">
        <f>SUM(J11:K11)</f>
        <v>47</v>
      </c>
      <c r="J11" s="379">
        <f>7+12</f>
        <v>19</v>
      </c>
      <c r="K11" s="379">
        <f>9+19</f>
        <v>28</v>
      </c>
      <c r="L11" s="379">
        <v>1</v>
      </c>
      <c r="M11" s="379">
        <v>1</v>
      </c>
      <c r="N11" s="379">
        <f>SUM(O11:P11)</f>
        <v>7301</v>
      </c>
      <c r="O11" s="379">
        <f>3675+1952</f>
        <v>5627</v>
      </c>
      <c r="P11" s="379">
        <f>1468+206</f>
        <v>1674</v>
      </c>
      <c r="Q11" s="379">
        <f>SUM(R11:S11)</f>
        <v>1104</v>
      </c>
      <c r="R11" s="379">
        <f>755+142</f>
        <v>897</v>
      </c>
      <c r="S11" s="379">
        <f>193+14</f>
        <v>207</v>
      </c>
      <c r="T11" s="379">
        <f>SUM(U11:V11)</f>
        <v>1252</v>
      </c>
      <c r="U11" s="379">
        <f>314+42</f>
        <v>356</v>
      </c>
      <c r="V11" s="380">
        <f>856+40</f>
        <v>896</v>
      </c>
    </row>
    <row r="12" spans="1:22" s="46" customFormat="1" ht="20.25" customHeight="1">
      <c r="A12" s="77" t="s">
        <v>84</v>
      </c>
      <c r="O12" s="78"/>
      <c r="V12" s="78" t="s">
        <v>85</v>
      </c>
    </row>
    <row r="13" spans="1:22" s="79" customFormat="1" ht="15.75" customHeight="1">
      <c r="A13" s="79" t="s">
        <v>86</v>
      </c>
    </row>
    <row r="14" spans="1:22" s="79" customFormat="1" ht="15.75" customHeight="1">
      <c r="A14" s="79" t="s">
        <v>87</v>
      </c>
      <c r="I14" s="80"/>
      <c r="O14" s="81"/>
      <c r="P14" s="81"/>
      <c r="Q14" s="81"/>
      <c r="R14" s="81"/>
      <c r="S14" s="81"/>
      <c r="T14" s="81"/>
      <c r="U14" s="81"/>
      <c r="V14" s="82"/>
    </row>
    <row r="15" spans="1:22" ht="15.75" customHeight="1">
      <c r="A15" s="83"/>
      <c r="I15" s="84"/>
      <c r="K15" s="69"/>
    </row>
    <row r="16" spans="1:22" ht="21.95" customHeight="1">
      <c r="I16" s="84"/>
    </row>
    <row r="17" spans="9:9" ht="21.95" customHeight="1">
      <c r="I17" s="84"/>
    </row>
    <row r="18" spans="9:9" ht="21.95" customHeight="1">
      <c r="I18" s="84"/>
    </row>
    <row r="19" spans="9:9" ht="21.95" customHeight="1">
      <c r="I19" s="69"/>
    </row>
  </sheetData>
  <sheetProtection selectLockedCells="1"/>
  <mergeCells count="11">
    <mergeCell ref="T5:V5"/>
    <mergeCell ref="A1:V1"/>
    <mergeCell ref="A4:A6"/>
    <mergeCell ref="B4:K4"/>
    <mergeCell ref="L4:V4"/>
    <mergeCell ref="C5:E5"/>
    <mergeCell ref="F5:H5"/>
    <mergeCell ref="I5:K5"/>
    <mergeCell ref="L5:M5"/>
    <mergeCell ref="N5:P5"/>
    <mergeCell ref="Q5:S5"/>
  </mergeCells>
  <phoneticPr fontId="7"/>
  <printOptions horizontalCentered="1"/>
  <pageMargins left="0.59055118110236227" right="0.59055118110236227" top="0.78740157480314965" bottom="0.39370078740157483" header="0.31496062992125984" footer="0.19685039370078741"/>
  <pageSetup paperSize="9" firstPageNumber="183" orientation="landscape" useFirstPageNumber="1" horizontalDpi="400" verticalDpi="4294967292" r:id="rId1"/>
  <headerFooter alignWithMargins="0">
    <oddHeader>&amp;R&amp;"ＭＳ ゴシック,標準"&amp;11 12. 教育・文化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showGridLines="0" showOutlineSymbols="0" zoomScale="115" zoomScaleNormal="85" workbookViewId="0">
      <selection activeCell="C2" sqref="C2"/>
    </sheetView>
  </sheetViews>
  <sheetFormatPr defaultColWidth="10.75" defaultRowHeight="21.95" customHeight="1"/>
  <cols>
    <col min="1" max="2" width="3.625" style="85" customWidth="1"/>
    <col min="3" max="3" width="10.125" style="85" customWidth="1"/>
    <col min="4" max="12" width="4.875" style="85" customWidth="1"/>
    <col min="13" max="13" width="2.625" style="85" customWidth="1"/>
    <col min="14" max="15" width="3.625" style="85" customWidth="1"/>
    <col min="16" max="16" width="10.125" style="85" customWidth="1"/>
    <col min="17" max="25" width="4.875" style="85" customWidth="1"/>
    <col min="26" max="16384" width="10.75" style="85"/>
  </cols>
  <sheetData>
    <row r="1" spans="1:25" ht="30" customHeight="1">
      <c r="A1" s="404" t="s">
        <v>88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</row>
    <row r="2" spans="1:25" ht="30" customHeight="1">
      <c r="A2" s="86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25" ht="26.25" customHeight="1">
      <c r="A3" s="452" t="s">
        <v>89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N3" s="452" t="s">
        <v>90</v>
      </c>
      <c r="O3" s="452"/>
      <c r="P3" s="452"/>
      <c r="Q3" s="452"/>
      <c r="R3" s="452"/>
      <c r="S3" s="452"/>
      <c r="T3" s="452"/>
      <c r="U3" s="452"/>
      <c r="V3" s="452"/>
      <c r="W3" s="452"/>
      <c r="X3" s="452"/>
      <c r="Y3" s="452"/>
    </row>
    <row r="4" spans="1:25" s="89" customFormat="1" ht="18.75" customHeight="1">
      <c r="A4" s="453" t="s">
        <v>91</v>
      </c>
      <c r="B4" s="422"/>
      <c r="C4" s="423"/>
      <c r="D4" s="454" t="s">
        <v>92</v>
      </c>
      <c r="E4" s="455"/>
      <c r="F4" s="455"/>
      <c r="G4" s="455"/>
      <c r="H4" s="455"/>
      <c r="I4" s="456"/>
      <c r="J4" s="454" t="s">
        <v>93</v>
      </c>
      <c r="K4" s="455"/>
      <c r="L4" s="455"/>
      <c r="M4" s="88"/>
      <c r="N4" s="453" t="s">
        <v>91</v>
      </c>
      <c r="O4" s="422"/>
      <c r="P4" s="423"/>
      <c r="Q4" s="454" t="s">
        <v>92</v>
      </c>
      <c r="R4" s="455"/>
      <c r="S4" s="455"/>
      <c r="T4" s="455"/>
      <c r="U4" s="455"/>
      <c r="V4" s="456"/>
      <c r="W4" s="454" t="s">
        <v>93</v>
      </c>
      <c r="X4" s="455"/>
      <c r="Y4" s="455"/>
    </row>
    <row r="5" spans="1:25" s="89" customFormat="1" ht="18.75" customHeight="1">
      <c r="A5" s="435"/>
      <c r="B5" s="435"/>
      <c r="C5" s="416"/>
      <c r="D5" s="90" t="s">
        <v>94</v>
      </c>
      <c r="E5" s="90" t="s">
        <v>95</v>
      </c>
      <c r="F5" s="90" t="s">
        <v>96</v>
      </c>
      <c r="G5" s="90" t="s">
        <v>97</v>
      </c>
      <c r="H5" s="90" t="s">
        <v>98</v>
      </c>
      <c r="I5" s="90" t="s">
        <v>99</v>
      </c>
      <c r="J5" s="90" t="s">
        <v>94</v>
      </c>
      <c r="K5" s="90" t="s">
        <v>95</v>
      </c>
      <c r="L5" s="90" t="s">
        <v>96</v>
      </c>
      <c r="M5" s="88"/>
      <c r="N5" s="435"/>
      <c r="O5" s="435"/>
      <c r="P5" s="416"/>
      <c r="Q5" s="90" t="s">
        <v>94</v>
      </c>
      <c r="R5" s="90" t="s">
        <v>95</v>
      </c>
      <c r="S5" s="90" t="s">
        <v>96</v>
      </c>
      <c r="T5" s="90" t="s">
        <v>97</v>
      </c>
      <c r="U5" s="90" t="s">
        <v>98</v>
      </c>
      <c r="V5" s="90" t="s">
        <v>99</v>
      </c>
      <c r="W5" s="90" t="s">
        <v>94</v>
      </c>
      <c r="X5" s="90" t="s">
        <v>95</v>
      </c>
      <c r="Y5" s="90" t="s">
        <v>96</v>
      </c>
    </row>
    <row r="6" spans="1:25" s="89" customFormat="1" ht="18.75" customHeight="1">
      <c r="A6" s="448" t="s">
        <v>100</v>
      </c>
      <c r="B6" s="445" t="s">
        <v>101</v>
      </c>
      <c r="C6" s="91" t="s">
        <v>102</v>
      </c>
      <c r="D6" s="92">
        <v>116.9</v>
      </c>
      <c r="E6" s="92">
        <v>122.8</v>
      </c>
      <c r="F6" s="92">
        <v>128.30000000000001</v>
      </c>
      <c r="G6" s="92">
        <v>133.80000000000001</v>
      </c>
      <c r="H6" s="92">
        <v>139.1</v>
      </c>
      <c r="I6" s="92">
        <v>144.69999999999999</v>
      </c>
      <c r="J6" s="92">
        <v>152.30000000000001</v>
      </c>
      <c r="K6" s="92">
        <v>160.30000000000001</v>
      </c>
      <c r="L6" s="93">
        <v>165.6</v>
      </c>
      <c r="N6" s="443" t="s">
        <v>100</v>
      </c>
      <c r="O6" s="449" t="s">
        <v>103</v>
      </c>
      <c r="P6" s="91" t="s">
        <v>105</v>
      </c>
      <c r="Q6" s="93">
        <v>116</v>
      </c>
      <c r="R6" s="93">
        <v>121.9</v>
      </c>
      <c r="S6" s="93">
        <v>127.6</v>
      </c>
      <c r="T6" s="93">
        <v>133.5</v>
      </c>
      <c r="U6" s="93">
        <v>140.4</v>
      </c>
      <c r="V6" s="93">
        <v>147</v>
      </c>
      <c r="W6" s="93">
        <v>151.9</v>
      </c>
      <c r="X6" s="93">
        <v>155.5</v>
      </c>
      <c r="Y6" s="93">
        <v>157</v>
      </c>
    </row>
    <row r="7" spans="1:25" s="89" customFormat="1" ht="18.75" customHeight="1">
      <c r="A7" s="443"/>
      <c r="B7" s="446"/>
      <c r="C7" s="91">
        <v>23</v>
      </c>
      <c r="D7" s="92">
        <v>116.7</v>
      </c>
      <c r="E7" s="92">
        <v>122.8</v>
      </c>
      <c r="F7" s="92">
        <v>128.6</v>
      </c>
      <c r="G7" s="92">
        <v>133.5</v>
      </c>
      <c r="H7" s="92">
        <v>138.9</v>
      </c>
      <c r="I7" s="92">
        <v>145.30000000000001</v>
      </c>
      <c r="J7" s="92">
        <v>152.1</v>
      </c>
      <c r="K7" s="92">
        <v>159.80000000000001</v>
      </c>
      <c r="L7" s="93">
        <v>165.8</v>
      </c>
      <c r="N7" s="443"/>
      <c r="O7" s="450"/>
      <c r="P7" s="91">
        <v>23</v>
      </c>
      <c r="Q7" s="93">
        <v>115.8</v>
      </c>
      <c r="R7" s="93">
        <v>121.7</v>
      </c>
      <c r="S7" s="93">
        <v>127.6</v>
      </c>
      <c r="T7" s="93">
        <v>133.69999999999999</v>
      </c>
      <c r="U7" s="93">
        <v>140.4</v>
      </c>
      <c r="V7" s="93">
        <v>147.1</v>
      </c>
      <c r="W7" s="93">
        <v>152.1</v>
      </c>
      <c r="X7" s="93">
        <v>155.1</v>
      </c>
      <c r="Y7" s="93">
        <v>156.9</v>
      </c>
    </row>
    <row r="8" spans="1:25" s="89" customFormat="1" ht="18.75" customHeight="1">
      <c r="A8" s="443"/>
      <c r="B8" s="446"/>
      <c r="C8" s="91">
        <v>24</v>
      </c>
      <c r="D8" s="92">
        <v>116.9</v>
      </c>
      <c r="E8" s="92">
        <v>122.7</v>
      </c>
      <c r="F8" s="92">
        <v>128.4</v>
      </c>
      <c r="G8" s="92">
        <v>133.9</v>
      </c>
      <c r="H8" s="92">
        <v>138.9</v>
      </c>
      <c r="I8" s="92">
        <v>144.9</v>
      </c>
      <c r="J8" s="92">
        <v>152.4</v>
      </c>
      <c r="K8" s="92">
        <v>159.69999999999999</v>
      </c>
      <c r="L8" s="93">
        <v>165.5</v>
      </c>
      <c r="N8" s="443"/>
      <c r="O8" s="450"/>
      <c r="P8" s="91">
        <v>24</v>
      </c>
      <c r="Q8" s="93">
        <v>115.8</v>
      </c>
      <c r="R8" s="93">
        <v>121.6</v>
      </c>
      <c r="S8" s="93">
        <v>127.5</v>
      </c>
      <c r="T8" s="93">
        <v>133.6</v>
      </c>
      <c r="U8" s="93">
        <v>140.4</v>
      </c>
      <c r="V8" s="93">
        <v>147.1</v>
      </c>
      <c r="W8" s="93">
        <v>152.1</v>
      </c>
      <c r="X8" s="93">
        <v>155.19999999999999</v>
      </c>
      <c r="Y8" s="93">
        <v>156.69999999999999</v>
      </c>
    </row>
    <row r="9" spans="1:25" s="89" customFormat="1" ht="18.75" customHeight="1">
      <c r="A9" s="443"/>
      <c r="B9" s="446"/>
      <c r="C9" s="91">
        <v>25</v>
      </c>
      <c r="D9" s="94">
        <v>116.3</v>
      </c>
      <c r="E9" s="94">
        <v>122.9</v>
      </c>
      <c r="F9" s="94">
        <v>128.5</v>
      </c>
      <c r="G9" s="94">
        <v>133.9</v>
      </c>
      <c r="H9" s="94">
        <v>139.5</v>
      </c>
      <c r="I9" s="94">
        <v>145</v>
      </c>
      <c r="J9" s="94">
        <v>152.1</v>
      </c>
      <c r="K9" s="94">
        <v>159.9</v>
      </c>
      <c r="L9" s="95">
        <v>165.4</v>
      </c>
      <c r="N9" s="443"/>
      <c r="O9" s="450"/>
      <c r="P9" s="91">
        <v>25</v>
      </c>
      <c r="Q9" s="95">
        <v>115.7</v>
      </c>
      <c r="R9" s="95">
        <v>121.8</v>
      </c>
      <c r="S9" s="95">
        <v>127.4</v>
      </c>
      <c r="T9" s="95">
        <v>133.6</v>
      </c>
      <c r="U9" s="95">
        <v>140.30000000000001</v>
      </c>
      <c r="V9" s="95">
        <v>147</v>
      </c>
      <c r="W9" s="95">
        <v>152.1</v>
      </c>
      <c r="X9" s="95">
        <v>155.4</v>
      </c>
      <c r="Y9" s="95">
        <v>156.9</v>
      </c>
    </row>
    <row r="10" spans="1:25" s="89" customFormat="1" ht="18.75" customHeight="1">
      <c r="A10" s="443"/>
      <c r="B10" s="447"/>
      <c r="C10" s="96">
        <v>26</v>
      </c>
      <c r="D10" s="381">
        <v>116.6</v>
      </c>
      <c r="E10" s="381">
        <v>122.6</v>
      </c>
      <c r="F10" s="381">
        <v>127.7</v>
      </c>
      <c r="G10" s="381">
        <v>133.9</v>
      </c>
      <c r="H10" s="381">
        <v>139.4</v>
      </c>
      <c r="I10" s="381">
        <v>145.69999999999999</v>
      </c>
      <c r="J10" s="381">
        <v>152.4</v>
      </c>
      <c r="K10" s="381">
        <v>159.69999999999999</v>
      </c>
      <c r="L10" s="382">
        <v>165.6</v>
      </c>
      <c r="N10" s="443"/>
      <c r="O10" s="451"/>
      <c r="P10" s="96">
        <v>26</v>
      </c>
      <c r="Q10" s="382">
        <v>115.7</v>
      </c>
      <c r="R10" s="382">
        <v>121.6</v>
      </c>
      <c r="S10" s="382">
        <v>127.7</v>
      </c>
      <c r="T10" s="382">
        <v>133.4</v>
      </c>
      <c r="U10" s="382">
        <v>140.5</v>
      </c>
      <c r="V10" s="382">
        <v>147.1</v>
      </c>
      <c r="W10" s="382">
        <v>152.19999999999999</v>
      </c>
      <c r="X10" s="382">
        <v>155.1</v>
      </c>
      <c r="Y10" s="382">
        <v>156.80000000000001</v>
      </c>
    </row>
    <row r="11" spans="1:25" s="89" customFormat="1" ht="18.75" customHeight="1">
      <c r="A11" s="443"/>
      <c r="B11" s="445" t="s">
        <v>106</v>
      </c>
      <c r="C11" s="91">
        <v>22</v>
      </c>
      <c r="D11" s="92">
        <v>116.7</v>
      </c>
      <c r="E11" s="92">
        <v>122.5</v>
      </c>
      <c r="F11" s="92">
        <v>128.19999999999999</v>
      </c>
      <c r="G11" s="92">
        <v>133.5</v>
      </c>
      <c r="H11" s="92">
        <v>138.80000000000001</v>
      </c>
      <c r="I11" s="92">
        <v>145</v>
      </c>
      <c r="J11" s="92">
        <v>152.4</v>
      </c>
      <c r="K11" s="92">
        <v>159.69999999999999</v>
      </c>
      <c r="L11" s="93">
        <v>165.1</v>
      </c>
      <c r="N11" s="443"/>
      <c r="O11" s="445" t="s">
        <v>106</v>
      </c>
      <c r="P11" s="91">
        <v>22</v>
      </c>
      <c r="Q11" s="92">
        <v>115.8</v>
      </c>
      <c r="R11" s="92">
        <v>121.7</v>
      </c>
      <c r="S11" s="92">
        <v>127.4</v>
      </c>
      <c r="T11" s="92">
        <v>133.5</v>
      </c>
      <c r="U11" s="92">
        <v>140.19999999999999</v>
      </c>
      <c r="V11" s="92">
        <v>146.80000000000001</v>
      </c>
      <c r="W11" s="92">
        <v>151.9</v>
      </c>
      <c r="X11" s="92">
        <v>155</v>
      </c>
      <c r="Y11" s="93">
        <v>156.5</v>
      </c>
    </row>
    <row r="12" spans="1:25" s="89" customFormat="1" ht="18.75" customHeight="1">
      <c r="A12" s="443"/>
      <c r="B12" s="446"/>
      <c r="C12" s="91">
        <v>23</v>
      </c>
      <c r="D12" s="92">
        <v>116.6</v>
      </c>
      <c r="E12" s="92">
        <v>122.6</v>
      </c>
      <c r="F12" s="92">
        <v>128.19999999999999</v>
      </c>
      <c r="G12" s="92">
        <v>133.5</v>
      </c>
      <c r="H12" s="92">
        <v>138.80000000000001</v>
      </c>
      <c r="I12" s="92">
        <v>145</v>
      </c>
      <c r="J12" s="92">
        <v>152.30000000000001</v>
      </c>
      <c r="K12" s="92">
        <v>159.6</v>
      </c>
      <c r="L12" s="93">
        <v>165.1</v>
      </c>
      <c r="N12" s="444"/>
      <c r="O12" s="446"/>
      <c r="P12" s="91">
        <v>23</v>
      </c>
      <c r="Q12" s="92">
        <v>115.6</v>
      </c>
      <c r="R12" s="92">
        <v>121.6</v>
      </c>
      <c r="S12" s="92">
        <v>127.4</v>
      </c>
      <c r="T12" s="92">
        <v>133.5</v>
      </c>
      <c r="U12" s="92">
        <v>140.19999999999999</v>
      </c>
      <c r="V12" s="92">
        <v>146.69999999999999</v>
      </c>
      <c r="W12" s="92">
        <v>151.9</v>
      </c>
      <c r="X12" s="92">
        <v>155</v>
      </c>
      <c r="Y12" s="93">
        <v>156.6</v>
      </c>
    </row>
    <row r="13" spans="1:25" s="89" customFormat="1" ht="18.75" customHeight="1">
      <c r="A13" s="97" t="s">
        <v>107</v>
      </c>
      <c r="B13" s="446"/>
      <c r="C13" s="91">
        <v>24</v>
      </c>
      <c r="D13" s="92">
        <v>116.5</v>
      </c>
      <c r="E13" s="92">
        <v>122.4</v>
      </c>
      <c r="F13" s="92">
        <v>128.19999999999999</v>
      </c>
      <c r="G13" s="92">
        <v>133.6</v>
      </c>
      <c r="H13" s="92">
        <v>138.9</v>
      </c>
      <c r="I13" s="92">
        <v>145</v>
      </c>
      <c r="J13" s="92">
        <v>152.4</v>
      </c>
      <c r="K13" s="92">
        <v>159.5</v>
      </c>
      <c r="L13" s="93">
        <v>165.1</v>
      </c>
      <c r="N13" s="97" t="s">
        <v>107</v>
      </c>
      <c r="O13" s="446"/>
      <c r="P13" s="91">
        <v>24</v>
      </c>
      <c r="Q13" s="92">
        <v>115.6</v>
      </c>
      <c r="R13" s="92">
        <v>121.6</v>
      </c>
      <c r="S13" s="92">
        <v>127.4</v>
      </c>
      <c r="T13" s="92">
        <v>133.4</v>
      </c>
      <c r="U13" s="92">
        <v>140.1</v>
      </c>
      <c r="V13" s="92">
        <v>146.69999999999999</v>
      </c>
      <c r="W13" s="92">
        <v>151.9</v>
      </c>
      <c r="X13" s="92">
        <v>155</v>
      </c>
      <c r="Y13" s="93">
        <v>156.5</v>
      </c>
    </row>
    <row r="14" spans="1:25" s="89" customFormat="1" ht="18.75" customHeight="1">
      <c r="A14" s="98"/>
      <c r="B14" s="446"/>
      <c r="C14" s="91">
        <v>25</v>
      </c>
      <c r="D14" s="94">
        <v>116.6</v>
      </c>
      <c r="E14" s="94">
        <v>122.4</v>
      </c>
      <c r="F14" s="94">
        <v>128.19999999999999</v>
      </c>
      <c r="G14" s="94">
        <v>133.6</v>
      </c>
      <c r="H14" s="94">
        <v>139</v>
      </c>
      <c r="I14" s="94">
        <v>145</v>
      </c>
      <c r="J14" s="94">
        <v>152.30000000000001</v>
      </c>
      <c r="K14" s="94">
        <v>159.5</v>
      </c>
      <c r="L14" s="95">
        <v>165</v>
      </c>
      <c r="N14" s="98"/>
      <c r="O14" s="446"/>
      <c r="P14" s="91">
        <v>25</v>
      </c>
      <c r="Q14" s="94">
        <v>115.6</v>
      </c>
      <c r="R14" s="94">
        <v>121.6</v>
      </c>
      <c r="S14" s="94">
        <v>127.3</v>
      </c>
      <c r="T14" s="94">
        <v>133.6</v>
      </c>
      <c r="U14" s="94">
        <v>140.1</v>
      </c>
      <c r="V14" s="94">
        <v>146.80000000000001</v>
      </c>
      <c r="W14" s="94">
        <v>151.80000000000001</v>
      </c>
      <c r="X14" s="94">
        <v>154.80000000000001</v>
      </c>
      <c r="Y14" s="95">
        <v>156.5</v>
      </c>
    </row>
    <row r="15" spans="1:25" s="89" customFormat="1" ht="18.75" customHeight="1">
      <c r="A15" s="99"/>
      <c r="B15" s="447"/>
      <c r="C15" s="100">
        <v>26</v>
      </c>
      <c r="D15" s="381">
        <v>116.5</v>
      </c>
      <c r="E15" s="381">
        <v>122.4</v>
      </c>
      <c r="F15" s="381">
        <v>128</v>
      </c>
      <c r="G15" s="381">
        <v>133.6</v>
      </c>
      <c r="H15" s="381">
        <v>138.9</v>
      </c>
      <c r="I15" s="381">
        <v>145.1</v>
      </c>
      <c r="J15" s="381">
        <v>152.5</v>
      </c>
      <c r="K15" s="381">
        <v>159.69999999999999</v>
      </c>
      <c r="L15" s="382">
        <v>165.1</v>
      </c>
      <c r="M15" s="98"/>
      <c r="N15" s="99"/>
      <c r="O15" s="447"/>
      <c r="P15" s="96">
        <v>26</v>
      </c>
      <c r="Q15" s="381">
        <v>115.5</v>
      </c>
      <c r="R15" s="381">
        <v>121.5</v>
      </c>
      <c r="S15" s="381">
        <v>127.4</v>
      </c>
      <c r="T15" s="381">
        <v>133.4</v>
      </c>
      <c r="U15" s="381">
        <v>140.1</v>
      </c>
      <c r="V15" s="381">
        <v>146.80000000000001</v>
      </c>
      <c r="W15" s="381">
        <v>151.80000000000001</v>
      </c>
      <c r="X15" s="381">
        <v>154.80000000000001</v>
      </c>
      <c r="Y15" s="382">
        <v>156.4</v>
      </c>
    </row>
    <row r="16" spans="1:25" s="89" customFormat="1" ht="18.75" customHeight="1">
      <c r="A16" s="443" t="s">
        <v>108</v>
      </c>
      <c r="B16" s="445" t="s">
        <v>101</v>
      </c>
      <c r="C16" s="91" t="s">
        <v>105</v>
      </c>
      <c r="D16" s="93">
        <v>21.4</v>
      </c>
      <c r="E16" s="93">
        <v>24.3</v>
      </c>
      <c r="F16" s="93">
        <v>27.2</v>
      </c>
      <c r="G16" s="93">
        <v>30.3</v>
      </c>
      <c r="H16" s="93">
        <v>33.9</v>
      </c>
      <c r="I16" s="93">
        <v>37.9</v>
      </c>
      <c r="J16" s="93">
        <v>43.4</v>
      </c>
      <c r="K16" s="93">
        <v>49.4</v>
      </c>
      <c r="L16" s="93">
        <v>54.5</v>
      </c>
      <c r="N16" s="443" t="s">
        <v>108</v>
      </c>
      <c r="O16" s="445" t="s">
        <v>101</v>
      </c>
      <c r="P16" s="91" t="s">
        <v>109</v>
      </c>
      <c r="Q16" s="93">
        <v>21</v>
      </c>
      <c r="R16" s="93">
        <v>23.5</v>
      </c>
      <c r="S16" s="93">
        <v>26.5</v>
      </c>
      <c r="T16" s="93">
        <v>30</v>
      </c>
      <c r="U16" s="93">
        <v>33.799999999999997</v>
      </c>
      <c r="V16" s="93">
        <v>38.799999999999997</v>
      </c>
      <c r="W16" s="93">
        <v>43.4</v>
      </c>
      <c r="X16" s="93">
        <v>47.5</v>
      </c>
      <c r="Y16" s="93">
        <v>49.9</v>
      </c>
    </row>
    <row r="17" spans="1:25" s="89" customFormat="1" ht="18.75" customHeight="1">
      <c r="A17" s="443"/>
      <c r="B17" s="446"/>
      <c r="C17" s="91">
        <v>23</v>
      </c>
      <c r="D17" s="93">
        <v>21.3</v>
      </c>
      <c r="E17" s="93">
        <v>23.9</v>
      </c>
      <c r="F17" s="93">
        <v>27.3</v>
      </c>
      <c r="G17" s="93">
        <v>30.2</v>
      </c>
      <c r="H17" s="93">
        <v>33.5</v>
      </c>
      <c r="I17" s="93">
        <v>37.799999999999997</v>
      </c>
      <c r="J17" s="93">
        <v>43.4</v>
      </c>
      <c r="K17" s="93">
        <v>48.4</v>
      </c>
      <c r="L17" s="93">
        <v>54.7</v>
      </c>
      <c r="N17" s="443"/>
      <c r="O17" s="446"/>
      <c r="P17" s="91">
        <v>23</v>
      </c>
      <c r="Q17" s="93">
        <v>20.8</v>
      </c>
      <c r="R17" s="93">
        <v>23.4</v>
      </c>
      <c r="S17" s="93">
        <v>26.3</v>
      </c>
      <c r="T17" s="93">
        <v>29.7</v>
      </c>
      <c r="U17" s="93">
        <v>33.799999999999997</v>
      </c>
      <c r="V17" s="93">
        <v>38.5</v>
      </c>
      <c r="W17" s="93">
        <v>43.6</v>
      </c>
      <c r="X17" s="93">
        <v>47.1</v>
      </c>
      <c r="Y17" s="93">
        <v>50.1</v>
      </c>
    </row>
    <row r="18" spans="1:25" s="89" customFormat="1" ht="18.75" customHeight="1">
      <c r="A18" s="443"/>
      <c r="B18" s="446"/>
      <c r="C18" s="91">
        <v>24</v>
      </c>
      <c r="D18" s="93">
        <v>21.6</v>
      </c>
      <c r="E18" s="93">
        <v>24.1</v>
      </c>
      <c r="F18" s="93">
        <v>27.5</v>
      </c>
      <c r="G18" s="93">
        <v>30.8</v>
      </c>
      <c r="H18" s="93">
        <v>33.799999999999997</v>
      </c>
      <c r="I18" s="93">
        <v>37.700000000000003</v>
      </c>
      <c r="J18" s="93">
        <v>43.4</v>
      </c>
      <c r="K18" s="93">
        <v>48.5</v>
      </c>
      <c r="L18" s="93">
        <v>53.7</v>
      </c>
      <c r="N18" s="443"/>
      <c r="O18" s="446"/>
      <c r="P18" s="91">
        <v>24</v>
      </c>
      <c r="Q18" s="93">
        <v>20.8</v>
      </c>
      <c r="R18" s="93">
        <v>23.3</v>
      </c>
      <c r="S18" s="93">
        <v>26.4</v>
      </c>
      <c r="T18" s="93">
        <v>29.7</v>
      </c>
      <c r="U18" s="93">
        <v>33.200000000000003</v>
      </c>
      <c r="V18" s="93">
        <v>38.799999999999997</v>
      </c>
      <c r="W18" s="93">
        <v>43.4</v>
      </c>
      <c r="X18" s="93">
        <v>47.4</v>
      </c>
      <c r="Y18" s="93">
        <v>49.8</v>
      </c>
    </row>
    <row r="19" spans="1:25" s="89" customFormat="1" ht="18.75" customHeight="1">
      <c r="A19" s="443"/>
      <c r="B19" s="446"/>
      <c r="C19" s="91">
        <v>25</v>
      </c>
      <c r="D19" s="95">
        <v>21.3</v>
      </c>
      <c r="E19" s="95">
        <v>24.3</v>
      </c>
      <c r="F19" s="95">
        <v>27.3</v>
      </c>
      <c r="G19" s="95">
        <v>30.4</v>
      </c>
      <c r="H19" s="95">
        <v>34.299999999999997</v>
      </c>
      <c r="I19" s="95">
        <v>38</v>
      </c>
      <c r="J19" s="95">
        <v>43</v>
      </c>
      <c r="K19" s="95">
        <v>48.8</v>
      </c>
      <c r="L19" s="95">
        <v>54</v>
      </c>
      <c r="N19" s="443"/>
      <c r="O19" s="446"/>
      <c r="P19" s="91">
        <v>25</v>
      </c>
      <c r="Q19" s="95">
        <v>20.8</v>
      </c>
      <c r="R19" s="95">
        <v>23.4</v>
      </c>
      <c r="S19" s="95">
        <v>26.2</v>
      </c>
      <c r="T19" s="95">
        <v>29.8</v>
      </c>
      <c r="U19" s="95">
        <v>33.700000000000003</v>
      </c>
      <c r="V19" s="95">
        <v>38.799999999999997</v>
      </c>
      <c r="W19" s="95">
        <v>43.7</v>
      </c>
      <c r="X19" s="95">
        <v>47.1</v>
      </c>
      <c r="Y19" s="95">
        <v>50.1</v>
      </c>
    </row>
    <row r="20" spans="1:25" s="89" customFormat="1" ht="18.75" customHeight="1">
      <c r="A20" s="443"/>
      <c r="B20" s="447"/>
      <c r="C20" s="96">
        <v>26</v>
      </c>
      <c r="D20" s="382">
        <v>21.4</v>
      </c>
      <c r="E20" s="382">
        <v>23.9</v>
      </c>
      <c r="F20" s="382">
        <v>27.3</v>
      </c>
      <c r="G20" s="382">
        <v>30.5</v>
      </c>
      <c r="H20" s="382">
        <v>33.799999999999997</v>
      </c>
      <c r="I20" s="382">
        <v>38.700000000000003</v>
      </c>
      <c r="J20" s="382">
        <v>43.3</v>
      </c>
      <c r="K20" s="382">
        <v>48.2</v>
      </c>
      <c r="L20" s="382">
        <v>53.9</v>
      </c>
      <c r="N20" s="443"/>
      <c r="O20" s="447"/>
      <c r="P20" s="96">
        <v>26</v>
      </c>
      <c r="Q20" s="382">
        <v>20.7</v>
      </c>
      <c r="R20" s="382">
        <v>23.8</v>
      </c>
      <c r="S20" s="382">
        <v>26.4</v>
      </c>
      <c r="T20" s="382">
        <v>29.5</v>
      </c>
      <c r="U20" s="382">
        <v>33.9</v>
      </c>
      <c r="V20" s="382">
        <v>38.700000000000003</v>
      </c>
      <c r="W20" s="382">
        <v>43.4</v>
      </c>
      <c r="X20" s="382">
        <v>47.3</v>
      </c>
      <c r="Y20" s="382">
        <v>49.8</v>
      </c>
    </row>
    <row r="21" spans="1:25" s="89" customFormat="1" ht="18.75" customHeight="1">
      <c r="A21" s="443"/>
      <c r="B21" s="445" t="s">
        <v>106</v>
      </c>
      <c r="C21" s="91" t="s">
        <v>105</v>
      </c>
      <c r="D21" s="93">
        <v>21.4</v>
      </c>
      <c r="E21" s="93">
        <v>24</v>
      </c>
      <c r="F21" s="93">
        <v>27.2</v>
      </c>
      <c r="G21" s="93">
        <v>30.5</v>
      </c>
      <c r="H21" s="93">
        <v>34.1</v>
      </c>
      <c r="I21" s="93">
        <v>38.4</v>
      </c>
      <c r="J21" s="93">
        <v>44.1</v>
      </c>
      <c r="K21" s="93">
        <v>49.2</v>
      </c>
      <c r="L21" s="93">
        <v>54.4</v>
      </c>
      <c r="N21" s="443"/>
      <c r="O21" s="445" t="s">
        <v>106</v>
      </c>
      <c r="P21" s="91" t="s">
        <v>105</v>
      </c>
      <c r="Q21" s="93">
        <v>21</v>
      </c>
      <c r="R21" s="93">
        <v>23.5</v>
      </c>
      <c r="S21" s="93">
        <v>26.5</v>
      </c>
      <c r="T21" s="93">
        <v>30</v>
      </c>
      <c r="U21" s="93">
        <v>34.1</v>
      </c>
      <c r="V21" s="93">
        <v>39</v>
      </c>
      <c r="W21" s="93">
        <v>43.8</v>
      </c>
      <c r="X21" s="93">
        <v>47.3</v>
      </c>
      <c r="Y21" s="93">
        <v>50</v>
      </c>
    </row>
    <row r="22" spans="1:25" s="89" customFormat="1" ht="18.75" customHeight="1">
      <c r="A22" s="444"/>
      <c r="B22" s="446"/>
      <c r="C22" s="91">
        <v>23</v>
      </c>
      <c r="D22" s="93">
        <v>21.3</v>
      </c>
      <c r="E22" s="93">
        <v>24</v>
      </c>
      <c r="F22" s="93">
        <v>27</v>
      </c>
      <c r="G22" s="93">
        <v>30.3</v>
      </c>
      <c r="H22" s="93">
        <v>33.799999999999997</v>
      </c>
      <c r="I22" s="93">
        <v>38</v>
      </c>
      <c r="J22" s="93">
        <v>43.8</v>
      </c>
      <c r="K22" s="93">
        <v>49</v>
      </c>
      <c r="L22" s="93">
        <v>54.2</v>
      </c>
      <c r="N22" s="444"/>
      <c r="O22" s="446"/>
      <c r="P22" s="91">
        <v>23</v>
      </c>
      <c r="Q22" s="93">
        <v>20.8</v>
      </c>
      <c r="R22" s="93">
        <v>23.4</v>
      </c>
      <c r="S22" s="93">
        <v>26.4</v>
      </c>
      <c r="T22" s="93">
        <v>29.8</v>
      </c>
      <c r="U22" s="93">
        <v>34</v>
      </c>
      <c r="V22" s="93">
        <v>38.799999999999997</v>
      </c>
      <c r="W22" s="93">
        <v>43.6</v>
      </c>
      <c r="X22" s="93">
        <v>47.1</v>
      </c>
      <c r="Y22" s="93">
        <v>49.9</v>
      </c>
    </row>
    <row r="23" spans="1:25" s="89" customFormat="1" ht="18.75" customHeight="1">
      <c r="A23" s="97" t="s">
        <v>110</v>
      </c>
      <c r="B23" s="446"/>
      <c r="C23" s="91">
        <v>24</v>
      </c>
      <c r="D23" s="93">
        <v>21.3</v>
      </c>
      <c r="E23" s="93">
        <v>24</v>
      </c>
      <c r="F23" s="93">
        <v>27.1</v>
      </c>
      <c r="G23" s="93">
        <v>30.5</v>
      </c>
      <c r="H23" s="93">
        <v>34</v>
      </c>
      <c r="I23" s="93">
        <v>38.200000000000003</v>
      </c>
      <c r="J23" s="93">
        <v>44</v>
      </c>
      <c r="K23" s="93">
        <v>49</v>
      </c>
      <c r="L23" s="93">
        <v>54.2</v>
      </c>
      <c r="N23" s="97" t="s">
        <v>110</v>
      </c>
      <c r="O23" s="446"/>
      <c r="P23" s="91">
        <v>24</v>
      </c>
      <c r="Q23" s="93">
        <v>20.9</v>
      </c>
      <c r="R23" s="93">
        <v>23.5</v>
      </c>
      <c r="S23" s="93">
        <v>26.3</v>
      </c>
      <c r="T23" s="93">
        <v>29.9</v>
      </c>
      <c r="U23" s="93">
        <v>34</v>
      </c>
      <c r="V23" s="93">
        <v>38.9</v>
      </c>
      <c r="W23" s="93">
        <v>43.7</v>
      </c>
      <c r="X23" s="93">
        <v>47.4</v>
      </c>
      <c r="Y23" s="93">
        <v>49.9</v>
      </c>
    </row>
    <row r="24" spans="1:25" s="89" customFormat="1" ht="18.75" customHeight="1">
      <c r="A24" s="98"/>
      <c r="B24" s="446"/>
      <c r="C24" s="91">
        <v>25</v>
      </c>
      <c r="D24" s="95">
        <v>21.3</v>
      </c>
      <c r="E24" s="95">
        <v>23.9</v>
      </c>
      <c r="F24" s="95">
        <v>27.1</v>
      </c>
      <c r="G24" s="95">
        <v>30.4</v>
      </c>
      <c r="H24" s="95">
        <v>34.299999999999997</v>
      </c>
      <c r="I24" s="95">
        <v>38.299999999999997</v>
      </c>
      <c r="J24" s="95">
        <v>43.9</v>
      </c>
      <c r="K24" s="95">
        <v>48.8</v>
      </c>
      <c r="L24" s="95">
        <v>54</v>
      </c>
      <c r="N24" s="98"/>
      <c r="O24" s="446"/>
      <c r="P24" s="91">
        <v>25</v>
      </c>
      <c r="Q24" s="95">
        <v>20.9</v>
      </c>
      <c r="R24" s="95">
        <v>23.5</v>
      </c>
      <c r="S24" s="95">
        <v>26.4</v>
      </c>
      <c r="T24" s="95">
        <v>30</v>
      </c>
      <c r="U24" s="95">
        <v>34</v>
      </c>
      <c r="V24" s="95">
        <v>39</v>
      </c>
      <c r="W24" s="95">
        <v>43.7</v>
      </c>
      <c r="X24" s="95">
        <v>47.1</v>
      </c>
      <c r="Y24" s="95">
        <v>49.9</v>
      </c>
    </row>
    <row r="25" spans="1:25" s="89" customFormat="1" ht="18.75" customHeight="1">
      <c r="A25" s="99"/>
      <c r="B25" s="447"/>
      <c r="C25" s="101">
        <v>26</v>
      </c>
      <c r="D25" s="382">
        <v>21.3</v>
      </c>
      <c r="E25" s="382">
        <v>24</v>
      </c>
      <c r="F25" s="382">
        <v>27</v>
      </c>
      <c r="G25" s="382">
        <v>30.4</v>
      </c>
      <c r="H25" s="382">
        <v>34</v>
      </c>
      <c r="I25" s="382">
        <v>38.4</v>
      </c>
      <c r="J25" s="382">
        <v>44</v>
      </c>
      <c r="K25" s="382">
        <v>48.8</v>
      </c>
      <c r="L25" s="382">
        <v>53.9</v>
      </c>
      <c r="N25" s="99"/>
      <c r="O25" s="447"/>
      <c r="P25" s="96">
        <v>26</v>
      </c>
      <c r="Q25" s="382">
        <v>20.8</v>
      </c>
      <c r="R25" s="382">
        <v>23.4</v>
      </c>
      <c r="S25" s="382">
        <v>26.4</v>
      </c>
      <c r="T25" s="382">
        <v>29.8</v>
      </c>
      <c r="U25" s="382">
        <v>34</v>
      </c>
      <c r="V25" s="382">
        <v>39</v>
      </c>
      <c r="W25" s="382">
        <v>43.6</v>
      </c>
      <c r="X25" s="382">
        <v>47.2</v>
      </c>
      <c r="Y25" s="382">
        <v>50</v>
      </c>
    </row>
    <row r="26" spans="1:25" s="89" customFormat="1" ht="18.75" customHeight="1">
      <c r="A26" s="3"/>
      <c r="Y26" s="102" t="s">
        <v>111</v>
      </c>
    </row>
  </sheetData>
  <sheetProtection selectLockedCells="1"/>
  <mergeCells count="21">
    <mergeCell ref="A1:Y1"/>
    <mergeCell ref="A3:L3"/>
    <mergeCell ref="N3:Y3"/>
    <mergeCell ref="A4:C5"/>
    <mergeCell ref="D4:I4"/>
    <mergeCell ref="J4:L4"/>
    <mergeCell ref="N4:P5"/>
    <mergeCell ref="Q4:V4"/>
    <mergeCell ref="W4:Y4"/>
    <mergeCell ref="A6:A12"/>
    <mergeCell ref="B6:B10"/>
    <mergeCell ref="N6:N12"/>
    <mergeCell ref="O6:O10"/>
    <mergeCell ref="B11:B15"/>
    <mergeCell ref="O11:O15"/>
    <mergeCell ref="A16:A22"/>
    <mergeCell ref="B16:B20"/>
    <mergeCell ref="N16:N22"/>
    <mergeCell ref="O16:O20"/>
    <mergeCell ref="B21:B25"/>
    <mergeCell ref="O21:O25"/>
  </mergeCells>
  <phoneticPr fontId="7"/>
  <printOptions horizontalCentered="1"/>
  <pageMargins left="0.2" right="0.2" top="0.78740157480314965" bottom="0.39370078740157483" header="0.31496062992125984" footer="0.19685039370078741"/>
  <pageSetup paperSize="9" firstPageNumber="184" orientation="landscape" useFirstPageNumber="1" verticalDpi="4294967292" r:id="rId1"/>
  <headerFooter alignWithMargins="0">
    <oddHeader>&amp;R&amp;"ＭＳ ゴシック,標準"&amp;11 12. 教育・文化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23</vt:i4>
      </vt:variant>
    </vt:vector>
  </HeadingPairs>
  <TitlesOfParts>
    <vt:vector size="23" baseType="lpstr">
      <vt:lpstr>12-1</vt:lpstr>
      <vt:lpstr>12-2</vt:lpstr>
      <vt:lpstr>12-3</vt:lpstr>
      <vt:lpstr>12-4</vt:lpstr>
      <vt:lpstr>12-5</vt:lpstr>
      <vt:lpstr>12-6</vt:lpstr>
      <vt:lpstr>12-7</vt:lpstr>
      <vt:lpstr>12-8</vt:lpstr>
      <vt:lpstr>12-9</vt:lpstr>
      <vt:lpstr>12-10</vt:lpstr>
      <vt:lpstr>12-11</vt:lpstr>
      <vt:lpstr>12-12</vt:lpstr>
      <vt:lpstr>12-13</vt:lpstr>
      <vt:lpstr>12-14</vt:lpstr>
      <vt:lpstr>12-15</vt:lpstr>
      <vt:lpstr>12-16</vt:lpstr>
      <vt:lpstr>12-17</vt:lpstr>
      <vt:lpstr>12-18</vt:lpstr>
      <vt:lpstr>12-19</vt:lpstr>
      <vt:lpstr>12-20</vt:lpstr>
      <vt:lpstr>12-21</vt:lpstr>
      <vt:lpstr>12-22</vt:lpstr>
      <vt:lpstr>12-23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12-1.＜小学校＞学校数・児童数・教職員数</dc:title>
  <dc:creator>m.makita</dc:creator>
  <cp:lastModifiedBy>Fukui</cp:lastModifiedBy>
  <cp:lastPrinted>2016-03-07T07:14:53Z</cp:lastPrinted>
  <dcterms:created xsi:type="dcterms:W3CDTF">1997-07-07T02:35:39Z</dcterms:created>
  <dcterms:modified xsi:type="dcterms:W3CDTF">2016-03-28T09:51:54Z</dcterms:modified>
</cp:coreProperties>
</file>